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320" windowHeight="11700" tabRatio="124"/>
  </bookViews>
  <sheets>
    <sheet name="Лист1" sheetId="1" r:id="rId1"/>
  </sheets>
  <definedNames>
    <definedName name="Excel_BuiltIn_Print_Area_1_1">Лист1!$A$1:$C$725</definedName>
    <definedName name="Excel_BuiltIn_Print_Area_1_1_1">Лист1!$A$1:$A$725</definedName>
    <definedName name="_xlnm.Print_Area" localSheetId="0">Лист1!$A$4:$G$747</definedName>
  </definedNames>
  <calcPr calcId="145621"/>
</workbook>
</file>

<file path=xl/calcChain.xml><?xml version="1.0" encoding="utf-8"?>
<calcChain xmlns="http://schemas.openxmlformats.org/spreadsheetml/2006/main">
  <c r="C476" i="1" l="1"/>
  <c r="I264" i="1" l="1"/>
  <c r="I263" i="1"/>
  <c r="B420" i="1"/>
  <c r="B351" i="1"/>
  <c r="B362" i="1"/>
  <c r="B395" i="1"/>
  <c r="B389" i="1"/>
  <c r="E376" i="1"/>
  <c r="D376" i="1"/>
  <c r="C376" i="1"/>
  <c r="B376" i="1"/>
  <c r="F374" i="1"/>
  <c r="F373" i="1"/>
  <c r="F372" i="1"/>
  <c r="F371" i="1"/>
  <c r="F370" i="1"/>
  <c r="F369" i="1"/>
  <c r="F368" i="1"/>
  <c r="F426" i="1"/>
  <c r="F423" i="1"/>
  <c r="F386" i="1"/>
  <c r="F385" i="1"/>
  <c r="B112" i="1" l="1"/>
  <c r="F609" i="1" l="1"/>
  <c r="G610" i="1"/>
  <c r="F610" i="1"/>
  <c r="G609" i="1"/>
  <c r="E608" i="1"/>
  <c r="D608" i="1"/>
  <c r="C614" i="1"/>
  <c r="C608" i="1"/>
  <c r="F608" i="1" l="1"/>
  <c r="F597" i="1"/>
  <c r="C420" i="1"/>
  <c r="G426" i="1"/>
  <c r="G423" i="1"/>
  <c r="G385" i="1"/>
  <c r="G386" i="1"/>
  <c r="I374" i="1"/>
  <c r="G373" i="1"/>
  <c r="C362" i="1"/>
  <c r="G368" i="1"/>
  <c r="E341" i="1" l="1"/>
  <c r="D341" i="1"/>
  <c r="G123" i="1" l="1"/>
  <c r="F123" i="1"/>
  <c r="D700" i="1"/>
  <c r="C605" i="1"/>
  <c r="G608" i="1"/>
  <c r="D605" i="1"/>
  <c r="B608" i="1"/>
  <c r="B605" i="1" s="1"/>
  <c r="B529" i="1"/>
  <c r="B510" i="1"/>
  <c r="B518" i="1"/>
  <c r="E605" i="1" l="1"/>
  <c r="G343" i="1"/>
  <c r="F343" i="1"/>
  <c r="F342" i="1"/>
  <c r="E420" i="1" l="1"/>
  <c r="D420" i="1"/>
  <c r="G418" i="1"/>
  <c r="F418" i="1"/>
  <c r="C450" i="1"/>
  <c r="G508" i="1"/>
  <c r="F508" i="1"/>
  <c r="G232" i="1" l="1"/>
  <c r="F232" i="1"/>
  <c r="E229" i="1"/>
  <c r="D229" i="1"/>
  <c r="B229" i="1"/>
  <c r="C229" i="1"/>
  <c r="C558" i="1" l="1"/>
  <c r="B453" i="1"/>
  <c r="G467" i="1"/>
  <c r="E462" i="1"/>
  <c r="D462" i="1"/>
  <c r="C462" i="1"/>
  <c r="B462" i="1"/>
  <c r="G470" i="1"/>
  <c r="F470" i="1"/>
  <c r="G330" i="1"/>
  <c r="F330" i="1"/>
  <c r="B327" i="1"/>
  <c r="I275" i="1"/>
  <c r="G424" i="1" l="1"/>
  <c r="F424" i="1"/>
  <c r="G374" i="1"/>
  <c r="B476" i="1" l="1"/>
  <c r="G122" i="1"/>
  <c r="F122" i="1"/>
  <c r="G387" i="1"/>
  <c r="F387" i="1"/>
  <c r="G384" i="1"/>
  <c r="F384" i="1"/>
  <c r="B572" i="1"/>
  <c r="G577" i="1"/>
  <c r="F577" i="1"/>
  <c r="G539" i="1"/>
  <c r="E529" i="1"/>
  <c r="D529" i="1"/>
  <c r="C529" i="1"/>
  <c r="F539" i="1"/>
  <c r="G618" i="1"/>
  <c r="F618" i="1"/>
  <c r="K265" i="1"/>
  <c r="K264" i="1"/>
  <c r="K263" i="1"/>
  <c r="K270" i="1"/>
  <c r="K269" i="1"/>
  <c r="K268" i="1"/>
  <c r="K267" i="1"/>
  <c r="K266" i="1"/>
  <c r="K357" i="1"/>
  <c r="K355" i="1"/>
  <c r="C112" i="1"/>
  <c r="G121" i="1"/>
  <c r="F121" i="1"/>
  <c r="G516" i="1"/>
  <c r="F516" i="1"/>
  <c r="G460" i="1"/>
  <c r="F460" i="1"/>
  <c r="G383" i="1"/>
  <c r="F467" i="1"/>
  <c r="F383" i="1"/>
  <c r="F204" i="1"/>
  <c r="G204" i="1" l="1"/>
  <c r="G417" i="1" l="1"/>
  <c r="F417" i="1"/>
  <c r="E161" i="1"/>
  <c r="D161" i="1"/>
  <c r="C161" i="1"/>
  <c r="B161" i="1"/>
  <c r="G164" i="1"/>
  <c r="F164" i="1"/>
  <c r="G416" i="1"/>
  <c r="G415" i="1"/>
  <c r="F416" i="1"/>
  <c r="F415" i="1"/>
  <c r="G409" i="1"/>
  <c r="F409" i="1"/>
  <c r="C510" i="1"/>
  <c r="G515" i="1"/>
  <c r="F515" i="1"/>
  <c r="G428" i="1" l="1"/>
  <c r="F428" i="1"/>
  <c r="E395" i="1"/>
  <c r="D395" i="1"/>
  <c r="C395" i="1"/>
  <c r="G331" i="1"/>
  <c r="F331" i="1"/>
  <c r="E327" i="1"/>
  <c r="D327" i="1"/>
  <c r="C327" i="1"/>
  <c r="D663" i="1"/>
  <c r="G590" i="1"/>
  <c r="F590" i="1"/>
  <c r="G297" i="1"/>
  <c r="B444" i="1" l="1"/>
  <c r="G465" i="1"/>
  <c r="G419" i="1" l="1"/>
  <c r="F419" i="1"/>
  <c r="G427" i="1"/>
  <c r="F427" i="1"/>
  <c r="F359" i="1"/>
  <c r="E351" i="1"/>
  <c r="D351" i="1"/>
  <c r="C351" i="1"/>
  <c r="G359" i="1"/>
  <c r="G153" i="1"/>
  <c r="F153" i="1"/>
  <c r="E141" i="1"/>
  <c r="D141" i="1"/>
  <c r="C141" i="1"/>
  <c r="B141" i="1"/>
  <c r="G34" i="1"/>
  <c r="F34" i="1"/>
  <c r="G33" i="1"/>
  <c r="F33" i="1"/>
  <c r="E30" i="1"/>
  <c r="D30" i="1"/>
  <c r="C30" i="1"/>
  <c r="B30" i="1"/>
  <c r="G231" i="1"/>
  <c r="F231" i="1"/>
  <c r="G147" i="1"/>
  <c r="F147" i="1"/>
  <c r="G425" i="1"/>
  <c r="F425" i="1"/>
  <c r="G422" i="1"/>
  <c r="F422" i="1"/>
  <c r="G104" i="1"/>
  <c r="F104" i="1"/>
  <c r="G103" i="1"/>
  <c r="F103" i="1"/>
  <c r="C740" i="1" l="1"/>
  <c r="C739" i="1" s="1"/>
  <c r="D627" i="1" l="1"/>
  <c r="B627" i="1"/>
  <c r="B617" i="1" s="1"/>
  <c r="C627" i="1"/>
  <c r="C617" i="1" s="1"/>
  <c r="G294" i="1"/>
  <c r="F294" i="1"/>
  <c r="G293" i="1"/>
  <c r="F293" i="1"/>
  <c r="G234" i="1"/>
  <c r="F234" i="1"/>
  <c r="G107" i="1"/>
  <c r="G132" i="1"/>
  <c r="G131" i="1"/>
  <c r="G130" i="1"/>
  <c r="G129" i="1"/>
  <c r="G128" i="1"/>
  <c r="E716" i="1"/>
  <c r="D716" i="1"/>
  <c r="C716" i="1"/>
  <c r="B716" i="1"/>
  <c r="G673" i="1"/>
  <c r="F673" i="1"/>
  <c r="B671" i="1"/>
  <c r="B588" i="1"/>
  <c r="G399" i="1"/>
  <c r="F399" i="1"/>
  <c r="F388" i="1"/>
  <c r="G388" i="1"/>
  <c r="B289" i="1" l="1"/>
  <c r="E744" i="1"/>
  <c r="E742" i="1" s="1"/>
  <c r="D744" i="1"/>
  <c r="C744" i="1"/>
  <c r="C742" i="1" s="1"/>
  <c r="G745" i="1"/>
  <c r="G744" i="1" s="1"/>
  <c r="G742" i="1" s="1"/>
  <c r="F745" i="1"/>
  <c r="F744" i="1" s="1"/>
  <c r="B744" i="1"/>
  <c r="E726" i="1"/>
  <c r="D726" i="1"/>
  <c r="C726" i="1"/>
  <c r="B726" i="1"/>
  <c r="F297" i="1"/>
  <c r="F107" i="1"/>
  <c r="E26" i="1"/>
  <c r="D26" i="1"/>
  <c r="C26" i="1"/>
  <c r="B26" i="1"/>
  <c r="G228" i="1"/>
  <c r="F228" i="1"/>
  <c r="G227" i="1"/>
  <c r="F227" i="1"/>
  <c r="G226" i="1"/>
  <c r="F226" i="1"/>
  <c r="E217" i="1"/>
  <c r="D217" i="1"/>
  <c r="C217" i="1"/>
  <c r="B217" i="1"/>
  <c r="E64" i="1"/>
  <c r="D64" i="1"/>
  <c r="G152" i="1"/>
  <c r="F152" i="1"/>
  <c r="G151" i="1"/>
  <c r="F151" i="1"/>
  <c r="G150" i="1"/>
  <c r="F150" i="1"/>
  <c r="G536" i="1"/>
  <c r="F536" i="1"/>
  <c r="G741" i="1"/>
  <c r="G740" i="1" s="1"/>
  <c r="G739" i="1" s="1"/>
  <c r="F741" i="1"/>
  <c r="F740" i="1" s="1"/>
  <c r="F739" i="1" s="1"/>
  <c r="B740" i="1"/>
  <c r="B544" i="1"/>
  <c r="C611" i="1"/>
  <c r="E524" i="1"/>
  <c r="D524" i="1"/>
  <c r="C524" i="1"/>
  <c r="B524" i="1"/>
  <c r="G525" i="1"/>
  <c r="F525" i="1"/>
  <c r="G140" i="1"/>
  <c r="F140" i="1"/>
  <c r="G139" i="1"/>
  <c r="F139" i="1"/>
  <c r="G138" i="1"/>
  <c r="F138" i="1"/>
  <c r="G483" i="1"/>
  <c r="F483" i="1"/>
  <c r="F465" i="1"/>
  <c r="G455" i="1"/>
  <c r="F455" i="1"/>
  <c r="G172" i="1"/>
  <c r="F172" i="1"/>
  <c r="G171" i="1"/>
  <c r="F171" i="1"/>
  <c r="E169" i="1"/>
  <c r="D169" i="1"/>
  <c r="C169" i="1"/>
  <c r="B169" i="1"/>
  <c r="B125" i="1"/>
  <c r="F131" i="1"/>
  <c r="F128" i="1"/>
  <c r="E49" i="1"/>
  <c r="D49" i="1"/>
  <c r="E439" i="1"/>
  <c r="D439" i="1"/>
  <c r="C439" i="1"/>
  <c r="B439" i="1"/>
  <c r="D742" i="1" l="1"/>
  <c r="B739" i="1"/>
  <c r="B743" i="1"/>
  <c r="E743" i="1"/>
  <c r="B742" i="1"/>
  <c r="D743" i="1"/>
  <c r="F743" i="1"/>
  <c r="F742" i="1"/>
  <c r="C743" i="1"/>
  <c r="G743" i="1"/>
  <c r="G117" i="1"/>
  <c r="F117" i="1"/>
  <c r="F282" i="1"/>
  <c r="E582" i="1"/>
  <c r="D582" i="1"/>
  <c r="G29" i="1"/>
  <c r="F29" i="1"/>
  <c r="G670" i="1"/>
  <c r="F670" i="1"/>
  <c r="C668" i="1"/>
  <c r="B668" i="1"/>
  <c r="E518" i="1"/>
  <c r="D518" i="1"/>
  <c r="C518" i="1"/>
  <c r="F537" i="1"/>
  <c r="G509" i="1"/>
  <c r="F509" i="1"/>
  <c r="B206" i="1"/>
  <c r="G452" i="1"/>
  <c r="G451" i="1"/>
  <c r="E450" i="1"/>
  <c r="D450" i="1"/>
  <c r="B450" i="1"/>
  <c r="F452" i="1"/>
  <c r="F451" i="1"/>
  <c r="F450" i="1" l="1"/>
  <c r="G450" i="1"/>
  <c r="G537" i="1" l="1"/>
  <c r="C305" i="1"/>
  <c r="G120" i="1"/>
  <c r="G116" i="1"/>
  <c r="F120" i="1"/>
  <c r="G134" i="1"/>
  <c r="C640" i="1" l="1"/>
  <c r="B184" i="1" l="1"/>
  <c r="G496" i="1" l="1"/>
  <c r="F496" i="1"/>
  <c r="G492" i="1"/>
  <c r="F492" i="1"/>
  <c r="E476" i="1"/>
  <c r="D476" i="1"/>
  <c r="B471" i="1" l="1"/>
  <c r="G414" i="1" l="1"/>
  <c r="F281" i="1"/>
  <c r="G233" i="1"/>
  <c r="F233" i="1"/>
  <c r="C714" i="1"/>
  <c r="C273" i="1"/>
  <c r="G282" i="1"/>
  <c r="G281" i="1"/>
  <c r="C199" i="1"/>
  <c r="C471" i="1"/>
  <c r="C453" i="1"/>
  <c r="C444" i="1"/>
  <c r="B305" i="1"/>
  <c r="F116" i="1"/>
  <c r="G149" i="1"/>
  <c r="F414" i="1" l="1"/>
  <c r="F134" i="1"/>
  <c r="F149" i="1"/>
  <c r="C671" i="1" l="1"/>
  <c r="C652" i="1"/>
  <c r="G340" i="1"/>
  <c r="F340" i="1"/>
  <c r="G339" i="1"/>
  <c r="F339" i="1"/>
  <c r="D305" i="1"/>
  <c r="G316" i="1"/>
  <c r="F316" i="1"/>
  <c r="G255" i="1"/>
  <c r="F255" i="1"/>
  <c r="G250" i="1"/>
  <c r="F250" i="1"/>
  <c r="G403" i="1"/>
  <c r="F403" i="1"/>
  <c r="C289" i="1"/>
  <c r="E23" i="1"/>
  <c r="D23" i="1"/>
  <c r="C23" i="1"/>
  <c r="B23" i="1"/>
  <c r="E453" i="1"/>
  <c r="D453" i="1"/>
  <c r="B273" i="1"/>
  <c r="G287" i="1"/>
  <c r="F287" i="1"/>
  <c r="B35" i="1"/>
  <c r="E305" i="1" l="1"/>
  <c r="G326" i="1"/>
  <c r="F326" i="1"/>
  <c r="E35" i="1"/>
  <c r="D35" i="1"/>
  <c r="C35" i="1"/>
  <c r="G39" i="1"/>
  <c r="F39" i="1"/>
  <c r="G37" i="1"/>
  <c r="F37" i="1"/>
  <c r="E362" i="1"/>
  <c r="D362" i="1"/>
  <c r="G286" i="1"/>
  <c r="F286" i="1"/>
  <c r="G285" i="1"/>
  <c r="F285" i="1"/>
  <c r="E199" i="1"/>
  <c r="D199" i="1"/>
  <c r="B199" i="1"/>
  <c r="G328" i="1" l="1"/>
  <c r="F328" i="1"/>
  <c r="G32" i="1" l="1"/>
  <c r="F32" i="1"/>
  <c r="G421" i="1" l="1"/>
  <c r="F421" i="1"/>
  <c r="F367" i="1"/>
  <c r="G369" i="1"/>
  <c r="G367" i="1"/>
  <c r="B213" i="1"/>
  <c r="F636" i="1"/>
  <c r="G325" i="1"/>
  <c r="F325" i="1"/>
  <c r="G25" i="1"/>
  <c r="F25" i="1"/>
  <c r="G718" i="1"/>
  <c r="G717" i="1"/>
  <c r="G715" i="1"/>
  <c r="G713" i="1"/>
  <c r="G712" i="1"/>
  <c r="G711" i="1"/>
  <c r="G705" i="1"/>
  <c r="G704" i="1"/>
  <c r="F612" i="1"/>
  <c r="G356" i="1"/>
  <c r="G224" i="1"/>
  <c r="G186" i="1"/>
  <c r="G56" i="1"/>
  <c r="F56" i="1"/>
  <c r="E389" i="1"/>
  <c r="D389" i="1"/>
  <c r="C389" i="1"/>
  <c r="G379" i="1"/>
  <c r="B300" i="1"/>
  <c r="G118" i="1"/>
  <c r="F118" i="1"/>
  <c r="G115" i="1"/>
  <c r="F115" i="1"/>
  <c r="G642" i="1"/>
  <c r="E668" i="1"/>
  <c r="D668" i="1"/>
  <c r="E652" i="1"/>
  <c r="D652" i="1"/>
  <c r="B652" i="1"/>
  <c r="E637" i="1"/>
  <c r="D637" i="1"/>
  <c r="C637" i="1"/>
  <c r="B637" i="1"/>
  <c r="B709" i="1"/>
  <c r="G148" i="1"/>
  <c r="F148" i="1"/>
  <c r="G137" i="1"/>
  <c r="F137" i="1"/>
  <c r="E136" i="1"/>
  <c r="D136" i="1"/>
  <c r="C136" i="1"/>
  <c r="B136" i="1"/>
  <c r="G522" i="1"/>
  <c r="F522" i="1"/>
  <c r="C503" i="1"/>
  <c r="G499" i="1"/>
  <c r="F499" i="1"/>
  <c r="E493" i="1"/>
  <c r="D493" i="1"/>
  <c r="C493" i="1"/>
  <c r="B493" i="1"/>
  <c r="G488" i="1"/>
  <c r="F488" i="1"/>
  <c r="F129" i="1"/>
  <c r="G127" i="1"/>
  <c r="F127" i="1"/>
  <c r="B154" i="1"/>
  <c r="G569" i="1"/>
  <c r="F569" i="1"/>
  <c r="B568" i="1"/>
  <c r="B554" i="1"/>
  <c r="G612" i="1"/>
  <c r="G606" i="1"/>
  <c r="F606" i="1"/>
  <c r="G324" i="1"/>
  <c r="F324" i="1"/>
  <c r="G323" i="1"/>
  <c r="F323" i="1"/>
  <c r="G322" i="1"/>
  <c r="F322" i="1"/>
  <c r="G321" i="1"/>
  <c r="F321" i="1"/>
  <c r="G320" i="1"/>
  <c r="F320" i="1"/>
  <c r="F224" i="1"/>
  <c r="F379" i="1"/>
  <c r="G716" i="1" l="1"/>
  <c r="F356" i="1"/>
  <c r="F186" i="1" l="1"/>
  <c r="E184" i="1"/>
  <c r="D184" i="1"/>
  <c r="C184" i="1"/>
  <c r="G347" i="1"/>
  <c r="F347" i="1"/>
  <c r="E345" i="1"/>
  <c r="D345" i="1"/>
  <c r="C345" i="1"/>
  <c r="B345" i="1"/>
  <c r="E497" i="1"/>
  <c r="D497" i="1"/>
  <c r="C497" i="1"/>
  <c r="C490" i="1" s="1"/>
  <c r="B497" i="1"/>
  <c r="E640" i="1"/>
  <c r="D640" i="1"/>
  <c r="F642" i="1"/>
  <c r="B640" i="1"/>
  <c r="B341" i="1"/>
  <c r="B190" i="1" l="1"/>
  <c r="B262" i="1"/>
  <c r="G345" i="1"/>
  <c r="F345" i="1"/>
  <c r="G406" i="1" l="1"/>
  <c r="F406" i="1"/>
  <c r="B649" i="1" l="1"/>
  <c r="G669" i="1"/>
  <c r="G668" i="1" s="1"/>
  <c r="F669" i="1"/>
  <c r="F668" i="1" s="1"/>
  <c r="G478" i="1" l="1"/>
  <c r="F478" i="1"/>
  <c r="E435" i="1"/>
  <c r="D435" i="1"/>
  <c r="C435" i="1"/>
  <c r="B435" i="1"/>
  <c r="D432" i="1" l="1"/>
  <c r="D431" i="1" l="1"/>
  <c r="G514" i="1"/>
  <c r="F514" i="1"/>
  <c r="E40" i="1"/>
  <c r="D40" i="1"/>
  <c r="C40" i="1"/>
  <c r="B40" i="1"/>
  <c r="D206" i="1" l="1"/>
  <c r="G13" i="1"/>
  <c r="F13" i="1"/>
  <c r="C13" i="1"/>
  <c r="C213" i="1"/>
  <c r="C206" i="1"/>
  <c r="C190" i="1"/>
  <c r="G211" i="1"/>
  <c r="G205" i="1"/>
  <c r="G655" i="1"/>
  <c r="C541" i="1" l="1"/>
  <c r="C485" i="1"/>
  <c r="E598" i="1" l="1"/>
  <c r="F655" i="1" l="1"/>
  <c r="F296" i="1"/>
  <c r="F210" i="1"/>
  <c r="G484" i="1"/>
  <c r="F484" i="1"/>
  <c r="F448" i="1"/>
  <c r="G661" i="1"/>
  <c r="F661" i="1"/>
  <c r="G448" i="1" l="1"/>
  <c r="G296" i="1"/>
  <c r="G210" i="1"/>
  <c r="C262" i="1" l="1"/>
  <c r="C256" i="1"/>
  <c r="G249" i="1"/>
  <c r="C300" i="1"/>
  <c r="B541" i="1" l="1"/>
  <c r="E289" i="1"/>
  <c r="D289" i="1"/>
  <c r="G429" i="1"/>
  <c r="G420" i="1" s="1"/>
  <c r="F429" i="1"/>
  <c r="F420" i="1" s="1"/>
  <c r="C341" i="1"/>
  <c r="C349" i="1"/>
  <c r="C360" i="1"/>
  <c r="G375" i="1"/>
  <c r="F375" i="1"/>
  <c r="C180" i="1"/>
  <c r="G469" i="1"/>
  <c r="F469" i="1"/>
  <c r="G542" i="1"/>
  <c r="F542" i="1"/>
  <c r="G530" i="1"/>
  <c r="G531" i="1"/>
  <c r="G532" i="1"/>
  <c r="G533" i="1"/>
  <c r="G534" i="1"/>
  <c r="G535" i="1"/>
  <c r="G538" i="1"/>
  <c r="F530" i="1"/>
  <c r="F531" i="1"/>
  <c r="F532" i="1"/>
  <c r="F533" i="1"/>
  <c r="F534" i="1"/>
  <c r="F535" i="1"/>
  <c r="F538" i="1"/>
  <c r="G498" i="1"/>
  <c r="G500" i="1"/>
  <c r="F348" i="1"/>
  <c r="F346" i="1"/>
  <c r="F350" i="1"/>
  <c r="F349" i="1" s="1"/>
  <c r="F352" i="1"/>
  <c r="F353" i="1"/>
  <c r="F355" i="1"/>
  <c r="F357" i="1"/>
  <c r="F354" i="1"/>
  <c r="F358" i="1"/>
  <c r="B360" i="1"/>
  <c r="F363" i="1"/>
  <c r="F364" i="1"/>
  <c r="F365" i="1"/>
  <c r="F366" i="1"/>
  <c r="F377" i="1"/>
  <c r="F378" i="1"/>
  <c r="F380" i="1"/>
  <c r="F381" i="1"/>
  <c r="F382" i="1"/>
  <c r="F390" i="1"/>
  <c r="F391" i="1"/>
  <c r="F392" i="1"/>
  <c r="F393" i="1"/>
  <c r="F396" i="1"/>
  <c r="F398" i="1"/>
  <c r="F400" i="1"/>
  <c r="F401" i="1"/>
  <c r="F402" i="1"/>
  <c r="F404" i="1"/>
  <c r="F405" i="1"/>
  <c r="F407" i="1"/>
  <c r="F408" i="1"/>
  <c r="F410" i="1"/>
  <c r="F411" i="1"/>
  <c r="F412" i="1"/>
  <c r="F335" i="1"/>
  <c r="F336" i="1"/>
  <c r="F337" i="1"/>
  <c r="F338" i="1"/>
  <c r="D349" i="1"/>
  <c r="B349" i="1"/>
  <c r="B334" i="1" s="1"/>
  <c r="B333" i="1" s="1"/>
  <c r="E273" i="1"/>
  <c r="D273" i="1"/>
  <c r="F211" i="1"/>
  <c r="F205" i="1"/>
  <c r="G146" i="1"/>
  <c r="F146" i="1"/>
  <c r="F471" i="1"/>
  <c r="B503" i="1"/>
  <c r="G677" i="1"/>
  <c r="G457" i="1"/>
  <c r="G124" i="1"/>
  <c r="C588" i="1"/>
  <c r="G259" i="1"/>
  <c r="F259" i="1"/>
  <c r="E256" i="1"/>
  <c r="D256" i="1"/>
  <c r="B256" i="1"/>
  <c r="G507" i="1"/>
  <c r="C572" i="1"/>
  <c r="G371" i="1"/>
  <c r="G358" i="1"/>
  <c r="G270" i="1"/>
  <c r="F270" i="1"/>
  <c r="G198" i="1"/>
  <c r="F198" i="1"/>
  <c r="F677" i="1"/>
  <c r="F124" i="1"/>
  <c r="G110" i="1"/>
  <c r="G109" i="1"/>
  <c r="F110" i="1"/>
  <c r="F109" i="1"/>
  <c r="E165" i="1"/>
  <c r="D165" i="1"/>
  <c r="C165" i="1"/>
  <c r="G145" i="1"/>
  <c r="F145" i="1"/>
  <c r="F142" i="1"/>
  <c r="F712" i="1"/>
  <c r="F711" i="1"/>
  <c r="F715" i="1"/>
  <c r="F713" i="1"/>
  <c r="G299" i="1"/>
  <c r="F299" i="1"/>
  <c r="G298" i="1"/>
  <c r="F298" i="1"/>
  <c r="G230" i="1"/>
  <c r="G229" i="1" s="1"/>
  <c r="F230" i="1"/>
  <c r="F229" i="1" s="1"/>
  <c r="E644" i="1"/>
  <c r="E734" i="1"/>
  <c r="G734" i="1" s="1"/>
  <c r="E700" i="1"/>
  <c r="G700" i="1" s="1"/>
  <c r="E697" i="1"/>
  <c r="E696" i="1" s="1"/>
  <c r="G696" i="1" s="1"/>
  <c r="E690" i="1"/>
  <c r="E680" i="1"/>
  <c r="E679" i="1" s="1"/>
  <c r="G679" i="1" s="1"/>
  <c r="E683" i="1"/>
  <c r="E621" i="1"/>
  <c r="F507" i="1"/>
  <c r="G674" i="1"/>
  <c r="F674" i="1"/>
  <c r="G620" i="1"/>
  <c r="F620" i="1"/>
  <c r="F594" i="1"/>
  <c r="F593" i="1"/>
  <c r="G594" i="1"/>
  <c r="G593" i="1"/>
  <c r="G578" i="1"/>
  <c r="G575" i="1"/>
  <c r="G552" i="1"/>
  <c r="G551" i="1"/>
  <c r="G212" i="1"/>
  <c r="F212" i="1"/>
  <c r="B614" i="1"/>
  <c r="D734" i="1"/>
  <c r="G733" i="1"/>
  <c r="F733" i="1"/>
  <c r="G732" i="1"/>
  <c r="F732" i="1"/>
  <c r="G731" i="1"/>
  <c r="F731" i="1"/>
  <c r="E730" i="1"/>
  <c r="D730" i="1"/>
  <c r="C730" i="1"/>
  <c r="C725" i="1" s="1"/>
  <c r="C724" i="1" s="1"/>
  <c r="B730" i="1"/>
  <c r="G729" i="1"/>
  <c r="F729" i="1"/>
  <c r="F728" i="1"/>
  <c r="F727" i="1"/>
  <c r="E722" i="1"/>
  <c r="D722" i="1"/>
  <c r="C722" i="1"/>
  <c r="G723" i="1"/>
  <c r="G722" i="1" s="1"/>
  <c r="F723" i="1"/>
  <c r="F722" i="1" s="1"/>
  <c r="G721" i="1"/>
  <c r="G720" i="1" s="1"/>
  <c r="F721" i="1"/>
  <c r="F720" i="1" s="1"/>
  <c r="E720" i="1"/>
  <c r="D720" i="1"/>
  <c r="C720" i="1"/>
  <c r="B722" i="1"/>
  <c r="B720" i="1"/>
  <c r="E709" i="1"/>
  <c r="E708" i="1" s="1"/>
  <c r="D709" i="1"/>
  <c r="C709" i="1"/>
  <c r="F705" i="1"/>
  <c r="F704" i="1"/>
  <c r="D706" i="1"/>
  <c r="B706" i="1"/>
  <c r="D697" i="1"/>
  <c r="D690" i="1"/>
  <c r="D680" i="1"/>
  <c r="D683" i="1"/>
  <c r="B644" i="1"/>
  <c r="B663" i="1"/>
  <c r="E666" i="1"/>
  <c r="D666" i="1"/>
  <c r="C666" i="1"/>
  <c r="B666" i="1"/>
  <c r="E671" i="1"/>
  <c r="D671" i="1"/>
  <c r="G613" i="1"/>
  <c r="F613" i="1"/>
  <c r="F578" i="1"/>
  <c r="B558" i="1"/>
  <c r="F552" i="1"/>
  <c r="F551" i="1"/>
  <c r="E663" i="1"/>
  <c r="G667" i="1"/>
  <c r="G666" i="1" s="1"/>
  <c r="F667" i="1"/>
  <c r="F666" i="1" s="1"/>
  <c r="G616" i="1"/>
  <c r="F616" i="1"/>
  <c r="G615" i="1"/>
  <c r="F615" i="1"/>
  <c r="E614" i="1"/>
  <c r="E611" i="1" s="1"/>
  <c r="D614" i="1"/>
  <c r="D611" i="1" s="1"/>
  <c r="G167" i="1"/>
  <c r="F167" i="1"/>
  <c r="G166" i="1"/>
  <c r="F166" i="1"/>
  <c r="B165" i="1"/>
  <c r="F457" i="1"/>
  <c r="G438" i="1"/>
  <c r="F438" i="1"/>
  <c r="G434" i="1"/>
  <c r="F434" i="1"/>
  <c r="G557" i="1"/>
  <c r="G556" i="1" s="1"/>
  <c r="F557" i="1"/>
  <c r="F556" i="1" s="1"/>
  <c r="E556" i="1"/>
  <c r="E543" i="1" s="1"/>
  <c r="D556" i="1"/>
  <c r="B556" i="1"/>
  <c r="F575" i="1"/>
  <c r="C568" i="1"/>
  <c r="E685" i="1"/>
  <c r="G685" i="1" s="1"/>
  <c r="E624" i="1"/>
  <c r="G624" i="1" s="1"/>
  <c r="E180" i="1"/>
  <c r="D180" i="1"/>
  <c r="E649" i="1"/>
  <c r="D649" i="1"/>
  <c r="C649" i="1"/>
  <c r="G651" i="1"/>
  <c r="F651" i="1"/>
  <c r="F717" i="1"/>
  <c r="F591" i="1"/>
  <c r="B157" i="1"/>
  <c r="F413" i="1"/>
  <c r="F301" i="1"/>
  <c r="C251" i="1"/>
  <c r="F290" i="1"/>
  <c r="G592" i="1"/>
  <c r="F592" i="1"/>
  <c r="G486" i="1"/>
  <c r="F486" i="1"/>
  <c r="G485" i="1"/>
  <c r="B485" i="1"/>
  <c r="E125" i="1"/>
  <c r="D125" i="1"/>
  <c r="C125" i="1"/>
  <c r="E112" i="1"/>
  <c r="D112" i="1"/>
  <c r="E98" i="1"/>
  <c r="D98" i="1"/>
  <c r="C98" i="1"/>
  <c r="G413" i="1"/>
  <c r="G182" i="1"/>
  <c r="G550" i="1"/>
  <c r="D300" i="1"/>
  <c r="G41" i="1"/>
  <c r="G40" i="1" s="1"/>
  <c r="F41" i="1"/>
  <c r="F40" i="1" s="1"/>
  <c r="F284" i="1"/>
  <c r="E692" i="1"/>
  <c r="G692" i="1" s="1"/>
  <c r="F191" i="1"/>
  <c r="F707" i="1"/>
  <c r="F183" i="1"/>
  <c r="F132" i="1"/>
  <c r="E694" i="1"/>
  <c r="G694" i="1" s="1"/>
  <c r="F550" i="1"/>
  <c r="G558" i="1"/>
  <c r="G555" i="1"/>
  <c r="F555" i="1"/>
  <c r="C157" i="1"/>
  <c r="G62" i="1"/>
  <c r="F62" i="1"/>
  <c r="G354" i="1"/>
  <c r="G381" i="1"/>
  <c r="G111" i="1"/>
  <c r="G313" i="1"/>
  <c r="G676" i="1"/>
  <c r="F676" i="1"/>
  <c r="G407" i="1"/>
  <c r="G402" i="1"/>
  <c r="F311" i="1"/>
  <c r="G48" i="1"/>
  <c r="F48" i="1"/>
  <c r="C47" i="1"/>
  <c r="G47" i="1" s="1"/>
  <c r="B47" i="1"/>
  <c r="F568" i="1"/>
  <c r="E349" i="1"/>
  <c r="C44" i="1"/>
  <c r="G44" i="1" s="1"/>
  <c r="D241" i="1"/>
  <c r="D237" i="1"/>
  <c r="B501" i="1"/>
  <c r="G380" i="1"/>
  <c r="G377" i="1"/>
  <c r="G378" i="1"/>
  <c r="G346" i="1"/>
  <c r="F313" i="1"/>
  <c r="B260" i="1"/>
  <c r="G257" i="1"/>
  <c r="G258" i="1"/>
  <c r="E251" i="1"/>
  <c r="E300" i="1"/>
  <c r="F708" i="1"/>
  <c r="B271" i="1"/>
  <c r="D644" i="1"/>
  <c r="D595" i="1"/>
  <c r="D598" i="1"/>
  <c r="D251" i="1"/>
  <c r="E601" i="1"/>
  <c r="G601" i="1" s="1"/>
  <c r="E595" i="1"/>
  <c r="G597" i="1"/>
  <c r="G596" i="1"/>
  <c r="F596" i="1"/>
  <c r="F602" i="1"/>
  <c r="F625" i="1"/>
  <c r="B251" i="1"/>
  <c r="F258" i="1"/>
  <c r="F46" i="1"/>
  <c r="E585" i="1"/>
  <c r="G585" i="1" s="1"/>
  <c r="E627" i="1"/>
  <c r="G221" i="1"/>
  <c r="G105" i="1"/>
  <c r="C442" i="1"/>
  <c r="C432" i="1" s="1"/>
  <c r="C431" i="1" s="1"/>
  <c r="H431" i="1" s="1"/>
  <c r="B442" i="1"/>
  <c r="B432" i="1" s="1"/>
  <c r="C544" i="1"/>
  <c r="F221" i="1"/>
  <c r="G672" i="1"/>
  <c r="F672" i="1"/>
  <c r="C647" i="1"/>
  <c r="G678" i="1"/>
  <c r="F678" i="1"/>
  <c r="G329" i="1"/>
  <c r="G327" i="1" s="1"/>
  <c r="F249" i="1"/>
  <c r="G319" i="1"/>
  <c r="F319" i="1"/>
  <c r="E510" i="1"/>
  <c r="D510" i="1"/>
  <c r="D490" i="1" s="1"/>
  <c r="F686" i="1"/>
  <c r="C644" i="1"/>
  <c r="G738" i="1"/>
  <c r="F738" i="1"/>
  <c r="G737" i="1"/>
  <c r="F737" i="1"/>
  <c r="C736" i="1"/>
  <c r="G736" i="1" s="1"/>
  <c r="B736" i="1"/>
  <c r="G314" i="1"/>
  <c r="F314" i="1"/>
  <c r="F254" i="1"/>
  <c r="C260" i="1"/>
  <c r="E260" i="1"/>
  <c r="E262" i="1"/>
  <c r="E271" i="1"/>
  <c r="G332" i="1"/>
  <c r="F735" i="1"/>
  <c r="F693" i="1"/>
  <c r="C706" i="1"/>
  <c r="G714" i="1"/>
  <c r="E579" i="1"/>
  <c r="G36" i="1"/>
  <c r="G35" i="1" s="1"/>
  <c r="F36" i="1"/>
  <c r="F35" i="1" s="1"/>
  <c r="G202" i="1"/>
  <c r="F202" i="1"/>
  <c r="G318" i="1"/>
  <c r="F318" i="1"/>
  <c r="G710" i="1"/>
  <c r="F710" i="1"/>
  <c r="G604" i="1"/>
  <c r="F604" i="1"/>
  <c r="G548" i="1"/>
  <c r="F548" i="1"/>
  <c r="G546" i="1"/>
  <c r="F546" i="1"/>
  <c r="G487" i="1"/>
  <c r="G479" i="1"/>
  <c r="F479" i="1"/>
  <c r="G458" i="1"/>
  <c r="F458" i="1"/>
  <c r="G397" i="1"/>
  <c r="G372" i="1"/>
  <c r="F607" i="1"/>
  <c r="G607" i="1"/>
  <c r="G605" i="1" s="1"/>
  <c r="G603" i="1"/>
  <c r="F603" i="1"/>
  <c r="G602" i="1"/>
  <c r="G600" i="1"/>
  <c r="F600" i="1"/>
  <c r="G599" i="1"/>
  <c r="F599" i="1"/>
  <c r="G598" i="1"/>
  <c r="G591" i="1"/>
  <c r="G589" i="1"/>
  <c r="F589" i="1"/>
  <c r="G587" i="1"/>
  <c r="F587" i="1"/>
  <c r="G586" i="1"/>
  <c r="F586" i="1"/>
  <c r="G584" i="1"/>
  <c r="F584" i="1"/>
  <c r="G583" i="1"/>
  <c r="F583" i="1"/>
  <c r="G581" i="1"/>
  <c r="F581" i="1"/>
  <c r="G580" i="1"/>
  <c r="F580" i="1"/>
  <c r="G576" i="1"/>
  <c r="G574" i="1"/>
  <c r="D621" i="1"/>
  <c r="D624" i="1"/>
  <c r="G629" i="1"/>
  <c r="F629" i="1"/>
  <c r="G628" i="1"/>
  <c r="F628" i="1"/>
  <c r="G626" i="1"/>
  <c r="F626" i="1"/>
  <c r="G625" i="1"/>
  <c r="G623" i="1"/>
  <c r="F623" i="1"/>
  <c r="G622" i="1"/>
  <c r="F622" i="1"/>
  <c r="G619" i="1"/>
  <c r="F619" i="1"/>
  <c r="G307" i="1"/>
  <c r="G477" i="1"/>
  <c r="G481" i="1"/>
  <c r="G480" i="1"/>
  <c r="G482" i="1"/>
  <c r="G344" i="1"/>
  <c r="F344" i="1"/>
  <c r="F341" i="1" s="1"/>
  <c r="G315" i="1"/>
  <c r="F315" i="1"/>
  <c r="G253" i="1"/>
  <c r="F253" i="1"/>
  <c r="C271" i="1"/>
  <c r="F307" i="1"/>
  <c r="E444" i="1"/>
  <c r="G707" i="1"/>
  <c r="C691" i="1"/>
  <c r="G691" i="1" s="1"/>
  <c r="B694" i="1"/>
  <c r="C687" i="1"/>
  <c r="C684" i="1" s="1"/>
  <c r="G684" i="1" s="1"/>
  <c r="B687" i="1"/>
  <c r="D685" i="1"/>
  <c r="D687" i="1"/>
  <c r="B630" i="1"/>
  <c r="G735" i="1"/>
  <c r="G163" i="1"/>
  <c r="G162" i="1"/>
  <c r="G158" i="1"/>
  <c r="G174" i="1"/>
  <c r="G173" i="1" s="1"/>
  <c r="G159" i="1"/>
  <c r="G168" i="1"/>
  <c r="G170" i="1"/>
  <c r="G169" i="1" s="1"/>
  <c r="C173" i="1"/>
  <c r="F105" i="1"/>
  <c r="G67" i="1"/>
  <c r="F67" i="1"/>
  <c r="C66" i="1"/>
  <c r="C65" i="1" s="1"/>
  <c r="B66" i="1"/>
  <c r="G59" i="1"/>
  <c r="F59" i="1"/>
  <c r="G58" i="1"/>
  <c r="B58" i="1"/>
  <c r="G63" i="1"/>
  <c r="F63" i="1"/>
  <c r="G61" i="1"/>
  <c r="F61" i="1"/>
  <c r="G57" i="1"/>
  <c r="F57" i="1"/>
  <c r="G55" i="1"/>
  <c r="F55" i="1"/>
  <c r="G53" i="1"/>
  <c r="F53" i="1"/>
  <c r="G52" i="1"/>
  <c r="G51" i="1"/>
  <c r="C60" i="1"/>
  <c r="G60" i="1" s="1"/>
  <c r="F52" i="1"/>
  <c r="F51" i="1"/>
  <c r="B60" i="1"/>
  <c r="C54" i="1"/>
  <c r="C50" i="1"/>
  <c r="B54" i="1"/>
  <c r="B50" i="1"/>
  <c r="E10" i="1"/>
  <c r="D10" i="1"/>
  <c r="C9" i="1"/>
  <c r="B10" i="1"/>
  <c r="E687" i="1"/>
  <c r="G688" i="1"/>
  <c r="F688" i="1"/>
  <c r="G695" i="1"/>
  <c r="F695" i="1"/>
  <c r="D694" i="1"/>
  <c r="G370" i="1"/>
  <c r="G338" i="1"/>
  <c r="G337" i="1"/>
  <c r="G430" i="1"/>
  <c r="G660" i="1"/>
  <c r="F660" i="1"/>
  <c r="G570" i="1"/>
  <c r="F570" i="1"/>
  <c r="G698" i="1"/>
  <c r="F430" i="1"/>
  <c r="G244" i="1"/>
  <c r="F244" i="1"/>
  <c r="G523" i="1"/>
  <c r="F523" i="1"/>
  <c r="F646" i="1"/>
  <c r="G284" i="1"/>
  <c r="G283" i="1"/>
  <c r="F283" i="1"/>
  <c r="G295" i="1"/>
  <c r="F295" i="1"/>
  <c r="F11" i="1"/>
  <c r="F10" i="1" s="1"/>
  <c r="F9" i="1" s="1"/>
  <c r="G11" i="1"/>
  <c r="G10" i="1" s="1"/>
  <c r="G9" i="1" s="1"/>
  <c r="B13" i="1"/>
  <c r="F24" i="1"/>
  <c r="F23" i="1" s="1"/>
  <c r="G24" i="1"/>
  <c r="G23" i="1" s="1"/>
  <c r="F28" i="1"/>
  <c r="F26" i="1" s="1"/>
  <c r="G28" i="1"/>
  <c r="G26" i="1" s="1"/>
  <c r="G31" i="1"/>
  <c r="G30" i="1" s="1"/>
  <c r="F43" i="1"/>
  <c r="G43" i="1"/>
  <c r="G45" i="1"/>
  <c r="G46" i="1"/>
  <c r="G99" i="1"/>
  <c r="F100" i="1"/>
  <c r="G100" i="1"/>
  <c r="F101" i="1"/>
  <c r="G101" i="1"/>
  <c r="G102" i="1"/>
  <c r="F106" i="1"/>
  <c r="G106" i="1"/>
  <c r="G108" i="1"/>
  <c r="F113" i="1"/>
  <c r="G113" i="1"/>
  <c r="G114" i="1"/>
  <c r="F119" i="1"/>
  <c r="G119" i="1"/>
  <c r="G126" i="1"/>
  <c r="F133" i="1"/>
  <c r="G133" i="1"/>
  <c r="F135" i="1"/>
  <c r="G135" i="1"/>
  <c r="G142" i="1"/>
  <c r="G144" i="1"/>
  <c r="F143" i="1"/>
  <c r="G143" i="1"/>
  <c r="C154" i="1"/>
  <c r="G155" i="1"/>
  <c r="G179" i="1"/>
  <c r="G181" i="1"/>
  <c r="F182" i="1"/>
  <c r="G183" i="1"/>
  <c r="G185" i="1"/>
  <c r="F187" i="1"/>
  <c r="G187" i="1"/>
  <c r="C188" i="1"/>
  <c r="E188" i="1"/>
  <c r="B188" i="1"/>
  <c r="G189" i="1"/>
  <c r="E190" i="1"/>
  <c r="G191" i="1"/>
  <c r="G192" i="1"/>
  <c r="F193" i="1"/>
  <c r="G193" i="1"/>
  <c r="F194" i="1"/>
  <c r="G194" i="1"/>
  <c r="F195" i="1"/>
  <c r="G195" i="1"/>
  <c r="F196" i="1"/>
  <c r="G196" i="1"/>
  <c r="G197" i="1"/>
  <c r="G200" i="1"/>
  <c r="G201" i="1"/>
  <c r="G203" i="1"/>
  <c r="F200" i="1"/>
  <c r="F203" i="1"/>
  <c r="E206" i="1"/>
  <c r="G207" i="1"/>
  <c r="F208" i="1"/>
  <c r="F209" i="1"/>
  <c r="G208" i="1"/>
  <c r="G209" i="1"/>
  <c r="E213" i="1"/>
  <c r="G214" i="1"/>
  <c r="F215" i="1"/>
  <c r="G215" i="1"/>
  <c r="F216" i="1"/>
  <c r="G216" i="1"/>
  <c r="F218" i="1"/>
  <c r="G218" i="1"/>
  <c r="F219" i="1"/>
  <c r="G219" i="1"/>
  <c r="G220" i="1"/>
  <c r="G222" i="1"/>
  <c r="G223" i="1"/>
  <c r="F225" i="1"/>
  <c r="G225" i="1"/>
  <c r="F235" i="1"/>
  <c r="G235" i="1"/>
  <c r="G252" i="1"/>
  <c r="G254" i="1"/>
  <c r="E360" i="1"/>
  <c r="F261" i="1"/>
  <c r="G261" i="1"/>
  <c r="G263" i="1"/>
  <c r="F264" i="1"/>
  <c r="G264" i="1"/>
  <c r="F265" i="1"/>
  <c r="G265" i="1"/>
  <c r="F266" i="1"/>
  <c r="G266" i="1"/>
  <c r="F267" i="1"/>
  <c r="G267" i="1"/>
  <c r="F268" i="1"/>
  <c r="G268" i="1"/>
  <c r="G269" i="1"/>
  <c r="F272" i="1"/>
  <c r="G272" i="1"/>
  <c r="G274" i="1"/>
  <c r="G275" i="1"/>
  <c r="F276" i="1"/>
  <c r="G276" i="1"/>
  <c r="F277" i="1"/>
  <c r="G277" i="1"/>
  <c r="G278" i="1"/>
  <c r="F279" i="1"/>
  <c r="G279" i="1"/>
  <c r="G280" i="1"/>
  <c r="F280" i="1"/>
  <c r="G288" i="1"/>
  <c r="G290" i="1"/>
  <c r="G292" i="1"/>
  <c r="G291" i="1"/>
  <c r="F292" i="1"/>
  <c r="F291" i="1"/>
  <c r="G301" i="1"/>
  <c r="G302" i="1"/>
  <c r="F303" i="1"/>
  <c r="G303" i="1"/>
  <c r="G304" i="1"/>
  <c r="G306" i="1"/>
  <c r="F308" i="1"/>
  <c r="G308" i="1"/>
  <c r="G309" i="1"/>
  <c r="F310" i="1"/>
  <c r="G310" i="1"/>
  <c r="G311" i="1"/>
  <c r="G312" i="1"/>
  <c r="G317" i="1"/>
  <c r="F332" i="1"/>
  <c r="G335" i="1"/>
  <c r="G336" i="1"/>
  <c r="G342" i="1"/>
  <c r="G341" i="1" s="1"/>
  <c r="G348" i="1"/>
  <c r="G350" i="1"/>
  <c r="G349" i="1" s="1"/>
  <c r="G352" i="1"/>
  <c r="G353" i="1"/>
  <c r="G355" i="1"/>
  <c r="G357" i="1"/>
  <c r="G361" i="1"/>
  <c r="G363" i="1"/>
  <c r="G366" i="1"/>
  <c r="G364" i="1"/>
  <c r="G365" i="1"/>
  <c r="G382" i="1"/>
  <c r="G390" i="1"/>
  <c r="G391" i="1"/>
  <c r="G392" i="1"/>
  <c r="G393" i="1"/>
  <c r="G396" i="1"/>
  <c r="G398" i="1"/>
  <c r="G400" i="1"/>
  <c r="G401" i="1"/>
  <c r="G404" i="1"/>
  <c r="G405" i="1"/>
  <c r="G408" i="1"/>
  <c r="G410" i="1"/>
  <c r="G411" i="1"/>
  <c r="G412" i="1"/>
  <c r="G433" i="1"/>
  <c r="G436" i="1"/>
  <c r="G435" i="1" s="1"/>
  <c r="F437" i="1"/>
  <c r="G437" i="1"/>
  <c r="F440" i="1"/>
  <c r="G440" i="1"/>
  <c r="F441" i="1"/>
  <c r="G441" i="1"/>
  <c r="E442" i="1"/>
  <c r="F443" i="1"/>
  <c r="G443" i="1"/>
  <c r="G445" i="1"/>
  <c r="F446" i="1"/>
  <c r="G446" i="1"/>
  <c r="F447" i="1"/>
  <c r="G447" i="1"/>
  <c r="F449" i="1"/>
  <c r="G449" i="1"/>
  <c r="F454" i="1"/>
  <c r="G454" i="1"/>
  <c r="F456" i="1"/>
  <c r="G456" i="1"/>
  <c r="F459" i="1"/>
  <c r="G459" i="1"/>
  <c r="F463" i="1"/>
  <c r="G463" i="1"/>
  <c r="F464" i="1"/>
  <c r="G464" i="1"/>
  <c r="G466" i="1"/>
  <c r="F468" i="1"/>
  <c r="G468" i="1"/>
  <c r="E471" i="1"/>
  <c r="F472" i="1"/>
  <c r="G472" i="1"/>
  <c r="G473" i="1"/>
  <c r="F474" i="1"/>
  <c r="G474" i="1"/>
  <c r="F475" i="1"/>
  <c r="G475" i="1"/>
  <c r="F480" i="1"/>
  <c r="F481" i="1"/>
  <c r="F482" i="1"/>
  <c r="G491" i="1"/>
  <c r="E503" i="1"/>
  <c r="G494" i="1"/>
  <c r="G493" i="1" s="1"/>
  <c r="G495" i="1"/>
  <c r="F500" i="1"/>
  <c r="E501" i="1"/>
  <c r="G502" i="1"/>
  <c r="G504" i="1"/>
  <c r="F505" i="1"/>
  <c r="G505" i="1"/>
  <c r="F506" i="1"/>
  <c r="G506" i="1"/>
  <c r="F511" i="1"/>
  <c r="G511" i="1"/>
  <c r="G512" i="1"/>
  <c r="G513" i="1"/>
  <c r="G517" i="1"/>
  <c r="F512" i="1"/>
  <c r="F513" i="1"/>
  <c r="F517" i="1"/>
  <c r="F519" i="1"/>
  <c r="G519" i="1"/>
  <c r="G520" i="1"/>
  <c r="G521" i="1"/>
  <c r="F520" i="1"/>
  <c r="F521" i="1"/>
  <c r="F526" i="1"/>
  <c r="G526" i="1"/>
  <c r="F527" i="1"/>
  <c r="G527" i="1"/>
  <c r="F528" i="1"/>
  <c r="G528" i="1"/>
  <c r="F540" i="1"/>
  <c r="G540" i="1"/>
  <c r="F545" i="1"/>
  <c r="G545" i="1"/>
  <c r="F547" i="1"/>
  <c r="G547" i="1"/>
  <c r="F549" i="1"/>
  <c r="G549" i="1"/>
  <c r="F553" i="1"/>
  <c r="G553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73" i="1"/>
  <c r="G573" i="1"/>
  <c r="C630" i="1"/>
  <c r="G630" i="1" s="1"/>
  <c r="G631" i="1"/>
  <c r="G636" i="1"/>
  <c r="F638" i="1"/>
  <c r="F637" i="1" s="1"/>
  <c r="G638" i="1"/>
  <c r="G637" i="1" s="1"/>
  <c r="G639" i="1"/>
  <c r="F641" i="1"/>
  <c r="G641" i="1"/>
  <c r="G643" i="1"/>
  <c r="F645" i="1"/>
  <c r="G645" i="1"/>
  <c r="G646" i="1"/>
  <c r="E647" i="1"/>
  <c r="F648" i="1"/>
  <c r="G648" i="1"/>
  <c r="F650" i="1"/>
  <c r="G650" i="1"/>
  <c r="G653" i="1"/>
  <c r="G654" i="1"/>
  <c r="G659" i="1"/>
  <c r="G662" i="1"/>
  <c r="G656" i="1"/>
  <c r="G657" i="1"/>
  <c r="G658" i="1"/>
  <c r="F654" i="1"/>
  <c r="F656" i="1"/>
  <c r="F653" i="1"/>
  <c r="F657" i="1"/>
  <c r="F658" i="1"/>
  <c r="F659" i="1"/>
  <c r="F662" i="1"/>
  <c r="F664" i="1"/>
  <c r="G664" i="1"/>
  <c r="F665" i="1"/>
  <c r="G665" i="1"/>
  <c r="F675" i="1"/>
  <c r="G675" i="1"/>
  <c r="F681" i="1"/>
  <c r="G686" i="1"/>
  <c r="G693" i="1"/>
  <c r="F155" i="1"/>
  <c r="F269" i="1"/>
  <c r="F494" i="1"/>
  <c r="F493" i="1" s="1"/>
  <c r="F185" i="1"/>
  <c r="B647" i="1"/>
  <c r="B180" i="1"/>
  <c r="F502" i="1"/>
  <c r="F477" i="1"/>
  <c r="F445" i="1"/>
  <c r="F436" i="1"/>
  <c r="F435" i="1" s="1"/>
  <c r="F361" i="1"/>
  <c r="F263" i="1"/>
  <c r="F214" i="1"/>
  <c r="F192" i="1"/>
  <c r="F31" i="1"/>
  <c r="F30" i="1" s="1"/>
  <c r="F304" i="1"/>
  <c r="F220" i="1"/>
  <c r="F504" i="1"/>
  <c r="F466" i="1"/>
  <c r="F189" i="1"/>
  <c r="F102" i="1"/>
  <c r="F643" i="1"/>
  <c r="F631" i="1"/>
  <c r="F309" i="1"/>
  <c r="F498" i="1"/>
  <c r="F181" i="1"/>
  <c r="D692" i="1"/>
  <c r="F329" i="1"/>
  <c r="F327" i="1" s="1"/>
  <c r="F487" i="1"/>
  <c r="F252" i="1"/>
  <c r="F274" i="1"/>
  <c r="D601" i="1"/>
  <c r="D579" i="1"/>
  <c r="D585" i="1"/>
  <c r="F701" i="1"/>
  <c r="F278" i="1"/>
  <c r="F574" i="1"/>
  <c r="F495" i="1"/>
  <c r="F179" i="1"/>
  <c r="F302" i="1"/>
  <c r="F207" i="1"/>
  <c r="F275" i="1"/>
  <c r="B173" i="1"/>
  <c r="F222" i="1"/>
  <c r="F168" i="1"/>
  <c r="F197" i="1"/>
  <c r="F144" i="1"/>
  <c r="F201" i="1"/>
  <c r="F170" i="1"/>
  <c r="F169" i="1" s="1"/>
  <c r="F288" i="1"/>
  <c r="F126" i="1"/>
  <c r="F491" i="1"/>
  <c r="F163" i="1"/>
  <c r="F639" i="1"/>
  <c r="F433" i="1"/>
  <c r="F223" i="1"/>
  <c r="F312" i="1"/>
  <c r="F257" i="1"/>
  <c r="F317" i="1"/>
  <c r="F162" i="1"/>
  <c r="F111" i="1"/>
  <c r="F174" i="1"/>
  <c r="F173" i="1" s="1"/>
  <c r="F473" i="1"/>
  <c r="F306" i="1"/>
  <c r="F108" i="1"/>
  <c r="F159" i="1"/>
  <c r="F114" i="1"/>
  <c r="B98" i="1"/>
  <c r="F99" i="1"/>
  <c r="F698" i="1"/>
  <c r="G728" i="1"/>
  <c r="G701" i="1"/>
  <c r="F158" i="1"/>
  <c r="F718" i="1"/>
  <c r="F130" i="1"/>
  <c r="F576" i="1"/>
  <c r="G681" i="1"/>
  <c r="G727" i="1"/>
  <c r="G376" i="1" l="1"/>
  <c r="F605" i="1"/>
  <c r="B490" i="1"/>
  <c r="F362" i="1"/>
  <c r="F376" i="1"/>
  <c r="E490" i="1"/>
  <c r="E489" i="1" s="1"/>
  <c r="G462" i="1"/>
  <c r="F462" i="1"/>
  <c r="G112" i="1"/>
  <c r="F161" i="1"/>
  <c r="D617" i="1"/>
  <c r="F529" i="1"/>
  <c r="G529" i="1"/>
  <c r="E617" i="1"/>
  <c r="C543" i="1"/>
  <c r="G161" i="1"/>
  <c r="G395" i="1"/>
  <c r="F736" i="1"/>
  <c r="F141" i="1"/>
  <c r="G141" i="1"/>
  <c r="B611" i="1"/>
  <c r="G627" i="1"/>
  <c r="F351" i="1"/>
  <c r="G351" i="1"/>
  <c r="B725" i="1"/>
  <c r="D725" i="1"/>
  <c r="D588" i="1"/>
  <c r="F588" i="1" s="1"/>
  <c r="F716" i="1"/>
  <c r="G726" i="1"/>
  <c r="F726" i="1"/>
  <c r="E725" i="1"/>
  <c r="E724" i="1" s="1"/>
  <c r="D682" i="1"/>
  <c r="F217" i="1"/>
  <c r="G217" i="1"/>
  <c r="F524" i="1"/>
  <c r="G524" i="1"/>
  <c r="B49" i="1"/>
  <c r="C49" i="1"/>
  <c r="F439" i="1"/>
  <c r="G439" i="1"/>
  <c r="C334" i="1"/>
  <c r="C333" i="1" s="1"/>
  <c r="F585" i="1"/>
  <c r="F598" i="1"/>
  <c r="D236" i="1"/>
  <c r="F627" i="1"/>
  <c r="E706" i="1"/>
  <c r="E703" i="1" s="1"/>
  <c r="E702" i="1" s="1"/>
  <c r="D334" i="1"/>
  <c r="F601" i="1"/>
  <c r="F685" i="1"/>
  <c r="D679" i="1"/>
  <c r="D703" i="1"/>
  <c r="G690" i="1"/>
  <c r="G689" i="1" s="1"/>
  <c r="E689" i="1"/>
  <c r="G471" i="1"/>
  <c r="F624" i="1"/>
  <c r="F697" i="1"/>
  <c r="D699" i="1"/>
  <c r="G683" i="1"/>
  <c r="E682" i="1"/>
  <c r="G682" i="1" s="1"/>
  <c r="F690" i="1"/>
  <c r="D689" i="1"/>
  <c r="F692" i="1"/>
  <c r="G206" i="1"/>
  <c r="D240" i="1"/>
  <c r="D543" i="1"/>
  <c r="F683" i="1"/>
  <c r="C489" i="1"/>
  <c r="H489" i="1" s="1"/>
  <c r="F579" i="1"/>
  <c r="D572" i="1"/>
  <c r="G518" i="1"/>
  <c r="F582" i="1"/>
  <c r="G614" i="1"/>
  <c r="G611" i="1" s="1"/>
  <c r="F518" i="1"/>
  <c r="G582" i="1"/>
  <c r="F476" i="1"/>
  <c r="C703" i="1"/>
  <c r="C702" i="1" s="1"/>
  <c r="G476" i="1"/>
  <c r="E432" i="1"/>
  <c r="B248" i="1"/>
  <c r="C248" i="1"/>
  <c r="C247" i="1" s="1"/>
  <c r="J247" i="1" s="1"/>
  <c r="E334" i="1"/>
  <c r="D248" i="1"/>
  <c r="E248" i="1"/>
  <c r="E247" i="1" s="1"/>
  <c r="D634" i="1"/>
  <c r="F305" i="1"/>
  <c r="G305" i="1"/>
  <c r="F199" i="1"/>
  <c r="F453" i="1"/>
  <c r="G453" i="1"/>
  <c r="G199" i="1"/>
  <c r="G362" i="1"/>
  <c r="C634" i="1"/>
  <c r="C633" i="1" s="1"/>
  <c r="B634" i="1"/>
  <c r="E634" i="1"/>
  <c r="E633" i="1" s="1"/>
  <c r="B9" i="1"/>
  <c r="G568" i="1"/>
  <c r="F503" i="1"/>
  <c r="F206" i="1"/>
  <c r="F58" i="1"/>
  <c r="B691" i="1"/>
  <c r="G154" i="1"/>
  <c r="G554" i="1"/>
  <c r="F644" i="1"/>
  <c r="G389" i="1"/>
  <c r="F389" i="1"/>
  <c r="F652" i="1"/>
  <c r="G652" i="1"/>
  <c r="F621" i="1"/>
  <c r="D178" i="1"/>
  <c r="C178" i="1"/>
  <c r="C177" i="1" s="1"/>
  <c r="C176" i="1" s="1"/>
  <c r="E178" i="1"/>
  <c r="E177" i="1" s="1"/>
  <c r="E176" i="1" s="1"/>
  <c r="G136" i="1"/>
  <c r="G213" i="1"/>
  <c r="F213" i="1"/>
  <c r="E9" i="1"/>
  <c r="E8" i="1" s="1"/>
  <c r="D9" i="1"/>
  <c r="F136" i="1"/>
  <c r="G501" i="1"/>
  <c r="F125" i="1"/>
  <c r="G544" i="1"/>
  <c r="E572" i="1"/>
  <c r="F649" i="1"/>
  <c r="C12" i="1"/>
  <c r="F397" i="1"/>
  <c r="F395" i="1" s="1"/>
  <c r="G360" i="1"/>
  <c r="G649" i="1"/>
  <c r="F184" i="1"/>
  <c r="C571" i="1"/>
  <c r="G595" i="1"/>
  <c r="E588" i="1"/>
  <c r="G588" i="1" s="1"/>
  <c r="F54" i="1"/>
  <c r="F671" i="1"/>
  <c r="F680" i="1"/>
  <c r="D719" i="1"/>
  <c r="G730" i="1"/>
  <c r="G184" i="1"/>
  <c r="G188" i="1"/>
  <c r="G719" i="1"/>
  <c r="B684" i="1"/>
  <c r="F188" i="1"/>
  <c r="F709" i="1"/>
  <c r="G260" i="1"/>
  <c r="B65" i="1"/>
  <c r="F485" i="1"/>
  <c r="B156" i="1"/>
  <c r="F544" i="1"/>
  <c r="F300" i="1"/>
  <c r="F271" i="1"/>
  <c r="B543" i="1"/>
  <c r="F497" i="1"/>
  <c r="F663" i="1"/>
  <c r="B703" i="1"/>
  <c r="F714" i="1"/>
  <c r="B719" i="1"/>
  <c r="F360" i="1"/>
  <c r="F719" i="1"/>
  <c r="F66" i="1"/>
  <c r="F65" i="1" s="1"/>
  <c r="F687" i="1"/>
  <c r="F501" i="1"/>
  <c r="G647" i="1"/>
  <c r="D696" i="1"/>
  <c r="E719" i="1"/>
  <c r="F60" i="1"/>
  <c r="F630" i="1"/>
  <c r="F47" i="1"/>
  <c r="F45" i="1"/>
  <c r="F640" i="1"/>
  <c r="F442" i="1"/>
  <c r="F444" i="1"/>
  <c r="F558" i="1"/>
  <c r="F614" i="1"/>
  <c r="F611" i="1" s="1"/>
  <c r="F289" i="1"/>
  <c r="G66" i="1"/>
  <c r="G65" i="1" s="1"/>
  <c r="B44" i="1"/>
  <c r="F647" i="1"/>
  <c r="F256" i="1"/>
  <c r="G442" i="1"/>
  <c r="G621" i="1"/>
  <c r="G640" i="1"/>
  <c r="F706" i="1"/>
  <c r="F154" i="1"/>
  <c r="G541" i="1"/>
  <c r="G444" i="1"/>
  <c r="G256" i="1"/>
  <c r="G510" i="1"/>
  <c r="G251" i="1"/>
  <c r="G663" i="1"/>
  <c r="G503" i="1"/>
  <c r="F541" i="1"/>
  <c r="F251" i="1"/>
  <c r="F262" i="1"/>
  <c r="G262" i="1"/>
  <c r="G50" i="1"/>
  <c r="G165" i="1"/>
  <c r="G157" i="1"/>
  <c r="G697" i="1"/>
  <c r="F165" i="1"/>
  <c r="C719" i="1"/>
  <c r="C156" i="1"/>
  <c r="G180" i="1"/>
  <c r="B178" i="1"/>
  <c r="F98" i="1"/>
  <c r="G125" i="1"/>
  <c r="G98" i="1"/>
  <c r="F180" i="1"/>
  <c r="C42" i="1"/>
  <c r="G42" i="1" s="1"/>
  <c r="G644" i="1"/>
  <c r="G687" i="1"/>
  <c r="F260" i="1"/>
  <c r="G289" i="1"/>
  <c r="F50" i="1"/>
  <c r="F694" i="1"/>
  <c r="G709" i="1"/>
  <c r="G300" i="1"/>
  <c r="F730" i="1"/>
  <c r="G680" i="1"/>
  <c r="G497" i="1"/>
  <c r="F273" i="1"/>
  <c r="F190" i="1"/>
  <c r="F510" i="1"/>
  <c r="G273" i="1"/>
  <c r="G190" i="1"/>
  <c r="F112" i="1"/>
  <c r="G54" i="1"/>
  <c r="G271" i="1"/>
  <c r="G671" i="1"/>
  <c r="C71" i="1"/>
  <c r="F157" i="1"/>
  <c r="F554" i="1"/>
  <c r="F700" i="1"/>
  <c r="E699" i="1"/>
  <c r="G699" i="1" s="1"/>
  <c r="B12" i="1"/>
  <c r="B71" i="1"/>
  <c r="G708" i="1"/>
  <c r="G706" i="1" s="1"/>
  <c r="F595" i="1"/>
  <c r="G579" i="1"/>
  <c r="F734" i="1"/>
  <c r="G617" i="1" l="1"/>
  <c r="F490" i="1"/>
  <c r="F489" i="1" s="1"/>
  <c r="G490" i="1"/>
  <c r="G489" i="1" s="1"/>
  <c r="J40" i="1" s="1"/>
  <c r="F617" i="1"/>
  <c r="D177" i="1"/>
  <c r="D489" i="1"/>
  <c r="D724" i="1"/>
  <c r="B177" i="1"/>
  <c r="G725" i="1"/>
  <c r="G724" i="1" s="1"/>
  <c r="F725" i="1"/>
  <c r="F724" i="1" s="1"/>
  <c r="C64" i="1"/>
  <c r="B64" i="1"/>
  <c r="F49" i="1"/>
  <c r="G49" i="1"/>
  <c r="F689" i="1"/>
  <c r="D333" i="1"/>
  <c r="D8" i="1"/>
  <c r="F699" i="1"/>
  <c r="F682" i="1"/>
  <c r="E431" i="1"/>
  <c r="D702" i="1"/>
  <c r="F679" i="1"/>
  <c r="F696" i="1"/>
  <c r="D247" i="1"/>
  <c r="D633" i="1"/>
  <c r="F572" i="1"/>
  <c r="G572" i="1"/>
  <c r="G432" i="1"/>
  <c r="G431" i="1" s="1"/>
  <c r="J9" i="1" s="1"/>
  <c r="F432" i="1"/>
  <c r="F431" i="1" s="1"/>
  <c r="I9" i="1" s="1"/>
  <c r="B431" i="1"/>
  <c r="E333" i="1"/>
  <c r="I333" i="1" s="1"/>
  <c r="B489" i="1"/>
  <c r="F691" i="1"/>
  <c r="B633" i="1"/>
  <c r="F334" i="1"/>
  <c r="F248" i="1"/>
  <c r="G334" i="1"/>
  <c r="G333" i="1" s="1"/>
  <c r="J30" i="1" s="1"/>
  <c r="G248" i="1"/>
  <c r="G247" i="1" s="1"/>
  <c r="F703" i="1"/>
  <c r="F702" i="1" s="1"/>
  <c r="I58" i="1" s="1"/>
  <c r="F634" i="1"/>
  <c r="F633" i="1" s="1"/>
  <c r="I154" i="1" s="1"/>
  <c r="G634" i="1"/>
  <c r="G633" i="1" s="1"/>
  <c r="J58" i="1" s="1"/>
  <c r="G543" i="1"/>
  <c r="B702" i="1"/>
  <c r="F684" i="1"/>
  <c r="B247" i="1"/>
  <c r="G703" i="1"/>
  <c r="G702" i="1" s="1"/>
  <c r="F543" i="1"/>
  <c r="C246" i="1"/>
  <c r="G178" i="1"/>
  <c r="G177" i="1" s="1"/>
  <c r="G176" i="1" s="1"/>
  <c r="F178" i="1"/>
  <c r="F177" i="1" s="1"/>
  <c r="F176" i="1" s="1"/>
  <c r="F12" i="1"/>
  <c r="G12" i="1"/>
  <c r="G71" i="1"/>
  <c r="E571" i="1"/>
  <c r="C8" i="1"/>
  <c r="G156" i="1"/>
  <c r="B724" i="1"/>
  <c r="F44" i="1"/>
  <c r="B42" i="1"/>
  <c r="D571" i="1"/>
  <c r="C632" i="1"/>
  <c r="E632" i="1"/>
  <c r="F156" i="1"/>
  <c r="B571" i="1"/>
  <c r="F71" i="1"/>
  <c r="I40" i="1" l="1"/>
  <c r="J26" i="1"/>
  <c r="J7" i="1" s="1"/>
  <c r="J23" i="1"/>
  <c r="G747" i="1"/>
  <c r="I247" i="1"/>
  <c r="D176" i="1"/>
  <c r="B746" i="1"/>
  <c r="B747" i="1"/>
  <c r="B749" i="1"/>
  <c r="B748" i="1"/>
  <c r="C175" i="1"/>
  <c r="C7" i="1" s="1"/>
  <c r="F64" i="1"/>
  <c r="G64" i="1"/>
  <c r="D632" i="1"/>
  <c r="D246" i="1"/>
  <c r="E246" i="1"/>
  <c r="E175" i="1" s="1"/>
  <c r="E7" i="1" s="1"/>
  <c r="B632" i="1"/>
  <c r="B176" i="1"/>
  <c r="F333" i="1"/>
  <c r="F247" i="1"/>
  <c r="I26" i="1" s="1"/>
  <c r="B8" i="1"/>
  <c r="I23" i="1"/>
  <c r="G246" i="1"/>
  <c r="G632" i="1"/>
  <c r="F632" i="1"/>
  <c r="G8" i="1"/>
  <c r="F42" i="1"/>
  <c r="F8" i="1" s="1"/>
  <c r="F571" i="1"/>
  <c r="G571" i="1"/>
  <c r="I30" i="1" l="1"/>
  <c r="I7" i="1" s="1"/>
  <c r="D175" i="1"/>
  <c r="G175" i="1"/>
  <c r="G7" i="1" s="1"/>
  <c r="F246" i="1"/>
  <c r="F175" i="1" s="1"/>
  <c r="F7" i="1" s="1"/>
  <c r="D7" i="1" l="1"/>
  <c r="B246" i="1"/>
  <c r="B175" i="1" l="1"/>
  <c r="B7" i="1" l="1"/>
</calcChain>
</file>

<file path=xl/sharedStrings.xml><?xml version="1.0" encoding="utf-8"?>
<sst xmlns="http://schemas.openxmlformats.org/spreadsheetml/2006/main" count="695" uniqueCount="357">
  <si>
    <t>Администрация района</t>
  </si>
  <si>
    <t>-обеспечение  агитбригады "Мы выбираем жизнь"(костюмы и реквизиты)</t>
  </si>
  <si>
    <t>-издание методических рекомендаций,буклетов,памяток,плакатов,иной печатной и видеопродукции по профилактическим мерам антитеррористического характера.а также действиям при возникновении чрезвычайных ситуаций,....</t>
  </si>
  <si>
    <t>-слет-семинар с элементами школы безопасности с руководителями учебных,дошкольных учреждений, с целью повышения уровня их грамотности в вопросах ннформационного пр отиводействия терроризму и экстремизму</t>
  </si>
  <si>
    <t>-обслуживание системы видеонаблюдения</t>
  </si>
  <si>
    <t xml:space="preserve">-обслуживание системы видеонаблюдения филиалов  МБОУ «Инжавинская СОШ» </t>
  </si>
  <si>
    <t xml:space="preserve">-обслуживание системы видеонаблюдения филиалов  МБОУ «Красивская СОШ» </t>
  </si>
  <si>
    <t>-установка и обновление информационных панно с указанием телефонов спасательных служб и экстренной медицинской помощи</t>
  </si>
  <si>
    <t>-техническое обслуживание пожарной сигнализации</t>
  </si>
  <si>
    <t>-перезарядка огнетушителей</t>
  </si>
  <si>
    <t>-приобретение огнетушителей</t>
  </si>
  <si>
    <t>-организация обучения и проверки знаний по охране труда и электробезопасности руководителей муниципальных образовательных учреждений</t>
  </si>
  <si>
    <t>-страховка котельных</t>
  </si>
  <si>
    <t>-финансирование расходов на оплату коммунальных услуг.Организация закупки товаров,работ и услуг</t>
  </si>
  <si>
    <t>ст.211 Заработная плата</t>
  </si>
  <si>
    <t xml:space="preserve">ст. 212 Прочие выплаты всего </t>
  </si>
  <si>
    <t>пособие по уходу за ребенком до 3х лет</t>
  </si>
  <si>
    <t>ст 213 Начисления на выплаты по оплате труда</t>
  </si>
  <si>
    <t>ст.221 Услуги связи в т числе</t>
  </si>
  <si>
    <t>услуги связи</t>
  </si>
  <si>
    <t>интернет</t>
  </si>
  <si>
    <t>ст.222 Транспортные услуги всего</t>
  </si>
  <si>
    <t>в т.ч.  Оплата проезда</t>
  </si>
  <si>
    <t>ст.223 Коммунальные услуги всего</t>
  </si>
  <si>
    <t>в.т.ч     теплоэнергия</t>
  </si>
  <si>
    <t>электроэнергия</t>
  </si>
  <si>
    <t>водопотребление</t>
  </si>
  <si>
    <t>газ</t>
  </si>
  <si>
    <t>транспортировка газа</t>
  </si>
  <si>
    <t>очистка сточных вод</t>
  </si>
  <si>
    <t>ст.225 Работы.услуги по содержанию имущества всего</t>
  </si>
  <si>
    <t>за дератизацию</t>
  </si>
  <si>
    <t>ст.226 Прочие работы,услуги  всего</t>
  </si>
  <si>
    <t xml:space="preserve">в.т.ч     оплата медицинского осмотра </t>
  </si>
  <si>
    <t>подписка на газеты.журналы</t>
  </si>
  <si>
    <t>исследование песка</t>
  </si>
  <si>
    <t>услуги нотариуса</t>
  </si>
  <si>
    <t>приобретение программных продуктов</t>
  </si>
  <si>
    <t>ст.290 Прочие расходы  всего</t>
  </si>
  <si>
    <t xml:space="preserve"> в т.ч   госпошлина</t>
  </si>
  <si>
    <t>налог на имущество</t>
  </si>
  <si>
    <t>земельный налог</t>
  </si>
  <si>
    <t>ст 340 Увеличение материальных запасов  всего</t>
  </si>
  <si>
    <t>в т.ч.хозяйственные расходы</t>
  </si>
  <si>
    <t>учебные расходы</t>
  </si>
  <si>
    <t>канцелярские товары</t>
  </si>
  <si>
    <t xml:space="preserve">продукты питания </t>
  </si>
  <si>
    <t>-финансирование расходов на приобретение основных средств</t>
  </si>
  <si>
    <t>оплата за проезд детей</t>
  </si>
  <si>
    <t>ст.224 Аренда имущества</t>
  </si>
  <si>
    <t>в т.ч аренда автобуса</t>
  </si>
  <si>
    <t>ТО автобусов</t>
  </si>
  <si>
    <t>ремонт автобусов</t>
  </si>
  <si>
    <t>тех.обслуживание газопровода</t>
  </si>
  <si>
    <t>тех.обслуживание газовой котельной</t>
  </si>
  <si>
    <t>ремонт оргтехники</t>
  </si>
  <si>
    <t>страховка ОСАГО</t>
  </si>
  <si>
    <t>госпошлина</t>
  </si>
  <si>
    <t>транспрортный налог</t>
  </si>
  <si>
    <t>в т.ч. Хозяйственные расходы</t>
  </si>
  <si>
    <t>гсм</t>
  </si>
  <si>
    <t>уголь</t>
  </si>
  <si>
    <t>продукты питания (дошкольные группы)</t>
  </si>
  <si>
    <t>зап.части</t>
  </si>
  <si>
    <t xml:space="preserve"> в т.ч   электроэнергия</t>
  </si>
  <si>
    <t xml:space="preserve">    в том числе  ст.211 Заработная плата</t>
  </si>
  <si>
    <t>транспортный налог</t>
  </si>
  <si>
    <t>запасные части</t>
  </si>
  <si>
    <t>ремонт автобуса</t>
  </si>
  <si>
    <t>-обепечение деятельности учреждений, выполняющих работы по бухгалтерскому обслуживанию и материально-техническому обеспечению сферы образования</t>
  </si>
  <si>
    <t>в.т.ч     ремонт оргтехники</t>
  </si>
  <si>
    <t>лицензия "Парус"</t>
  </si>
  <si>
    <t>приобретение антивируса</t>
  </si>
  <si>
    <t>консультационные услуги</t>
  </si>
  <si>
    <t>ст.310 Увеличение стоимости основных средств</t>
  </si>
  <si>
    <t>ИМЦ системы образования в бух образов</t>
  </si>
  <si>
    <t>-обеспечение деятельности учреждений, выполняющих работы по информационно-методическому обеспечению сферы образования</t>
  </si>
  <si>
    <t>-канцелярские</t>
  </si>
  <si>
    <t>-организация 5-ти дневных сборов по ОВС с  юношами 10 классов</t>
  </si>
  <si>
    <t xml:space="preserve">         Подпрограмма «Противодействие терроризму и экстремизму в Инжавинском районе» на 2015-2020 годы</t>
  </si>
  <si>
    <t xml:space="preserve">        Подпрограмма«Повышение безопасности дорожного движения в Инжавинском районе» на 2015-2020 годы</t>
  </si>
  <si>
    <t>Обеспечение образовательных учреждений района учебно-методическими наглядными материалами по вопросам профилактики детского дорожно-транспортного травматизма</t>
  </si>
  <si>
    <t xml:space="preserve">       Подпрограмма «Комплексные меры противодействия незаконному обороту наркотиков и распространению наркомании в Инжавинском  районе Тамбовской области»  на 2015-2020 годах</t>
  </si>
  <si>
    <t xml:space="preserve">Добровольное обследование детей и молодежи на предмет употребления наркотиков </t>
  </si>
  <si>
    <t>Подпрограмма«Снижение рисков и смягчение последствий чрезвычайных ситуаций природного и техногенного характера и развитие единой дежурно-диспетчерской службы Инжавинского района» на 2015 - 2020 годы</t>
  </si>
  <si>
    <t xml:space="preserve">         Подпрограмма «Пожарная безопасность в Инжавинском районе» на 2015 - 2020 годы</t>
  </si>
  <si>
    <t>медикам</t>
  </si>
  <si>
    <t>тех осмотр</t>
  </si>
  <si>
    <t>т.о.теплов счет</t>
  </si>
  <si>
    <t xml:space="preserve">Ст 211 </t>
  </si>
  <si>
    <t xml:space="preserve">Ст 213 </t>
  </si>
  <si>
    <t>рем оргтех</t>
  </si>
  <si>
    <t>тех обслуж автоб</t>
  </si>
  <si>
    <t>бесплатное питание детей из малообеспеченных семей</t>
  </si>
  <si>
    <t>компенсация расходов на оплату коммунальных услуг педагогическим работникам</t>
  </si>
  <si>
    <t>ст.262 Пособия и компенсации</t>
  </si>
  <si>
    <t>пособия опекунам на содержание ребенка</t>
  </si>
  <si>
    <t>оплата техперсонала</t>
  </si>
  <si>
    <t>ст 310 Увеличение стоимости основных средств</t>
  </si>
  <si>
    <t>запчасти</t>
  </si>
  <si>
    <t>выплата стипендий</t>
  </si>
  <si>
    <t>проверка дымоходов</t>
  </si>
  <si>
    <t xml:space="preserve">Перезарядка огнетушителей                            </t>
  </si>
  <si>
    <t>Обучение по газовому хоз-ву</t>
  </si>
  <si>
    <t xml:space="preserve">Проверка дымоходов                                        </t>
  </si>
  <si>
    <t>страховка котельной</t>
  </si>
  <si>
    <t>Тех.обслуживание пожарной сигнализации</t>
  </si>
  <si>
    <t>областной тур.слет</t>
  </si>
  <si>
    <t>звездопад талантов</t>
  </si>
  <si>
    <t>снайпер Инжавинский рубеж</t>
  </si>
  <si>
    <t>Искорки Тамбовщины</t>
  </si>
  <si>
    <t>участие в областных соревнованиях футбол</t>
  </si>
  <si>
    <t>участие в областных соревнованиях бокс</t>
  </si>
  <si>
    <t>приобретение програмного продукта</t>
  </si>
  <si>
    <t>заправка катриджей</t>
  </si>
  <si>
    <t>программный продукт</t>
  </si>
  <si>
    <t>трудоустр ст 211</t>
  </si>
  <si>
    <t>трудоустр ст 213</t>
  </si>
  <si>
    <t>Софинансирование мероприятий в сфере дошкольного образования</t>
  </si>
  <si>
    <t>семинары</t>
  </si>
  <si>
    <t>изготовление бланков</t>
  </si>
  <si>
    <t>Организация экскурсий детей в г. Тамбов в автогородок</t>
  </si>
  <si>
    <t>Обеспечение общеобразовательных учреждений учебно-методическими пособиями по вопросам профилактики  наркомании</t>
  </si>
  <si>
    <t xml:space="preserve">Содержание и проверка алкотектеров </t>
  </si>
  <si>
    <t>Поддержка работы районного военно- патриотического клуба "52 параллель"</t>
  </si>
  <si>
    <t>Организация деятельности клуба «52-я Параллель» на базе МБОУ ДОД Инжавинского районного центра дополнительного образования «Радуга» (приобретение тренировочного снаряжения: альпинист, веревки, карабин, спусковые устройства, средства страховки)</t>
  </si>
  <si>
    <t>Ремонт пожарной сигнализации МБОУ «Красивская СОШ» и филиалов</t>
  </si>
  <si>
    <t xml:space="preserve">     Подпрограмма "Развитие аппаратно-программного комплекса "Безопасный город" на территории Инжавинского района Тамбовской области " на 2016-2020 годы</t>
  </si>
  <si>
    <t>обслуживание радиосвязи с пожарно спасательной частью №19</t>
  </si>
  <si>
    <t>обслуживание прямой  кнопки  с ОМВД России по Инжавинскому району</t>
  </si>
  <si>
    <t>осуществление мероприятий по организации отдыха детей в калникулярное время</t>
  </si>
  <si>
    <t>Подпрограмма «Совершенствование социальной поддержки семьи и детей»</t>
  </si>
  <si>
    <t xml:space="preserve">Скидка по оплате за содержание детей в общеобразовательных учреждениях, реализующих основную общеобразовательную программу дошкольного образования </t>
  </si>
  <si>
    <t>Выплата на бесплатное питание детей из многодетных семей, обучающихся в общеобразовательных учреждениях</t>
  </si>
  <si>
    <t>посуда для столовой</t>
  </si>
  <si>
    <t>ремонт обор пищеблока</t>
  </si>
  <si>
    <t>учебные расходы дошк группы</t>
  </si>
  <si>
    <t xml:space="preserve">приобретение посуды </t>
  </si>
  <si>
    <t xml:space="preserve"> участие во всероссиских кокурс.конфер..семинарах</t>
  </si>
  <si>
    <t>приобретение программн продукта</t>
  </si>
  <si>
    <t>ремонт оборуд пищеблока</t>
  </si>
  <si>
    <t>ст310 финансирование расходов на приобретение основных средств</t>
  </si>
  <si>
    <t>приобрет програм прод</t>
  </si>
  <si>
    <t>заправка катрид</t>
  </si>
  <si>
    <t>питание малообеспеченных</t>
  </si>
  <si>
    <t>заправка картриджей</t>
  </si>
  <si>
    <t>т.о.технол оборуд пищеблок</t>
  </si>
  <si>
    <t>приобрет программн продук</t>
  </si>
  <si>
    <t>приобретение учебников</t>
  </si>
  <si>
    <t>хоз.расходы дошкольная группа</t>
  </si>
  <si>
    <t xml:space="preserve">пособие по уходу за ребенком </t>
  </si>
  <si>
    <t>посуда для столовых</t>
  </si>
  <si>
    <t xml:space="preserve"> пособие по уходу за ребенком</t>
  </si>
  <si>
    <t>заправка картриджа</t>
  </si>
  <si>
    <t>тех.осмотр</t>
  </si>
  <si>
    <t>мероприятия(духовно нравст восп.детей)</t>
  </si>
  <si>
    <t>участие в областных соревнованиях волейбол</t>
  </si>
  <si>
    <t>открытый турнир по волейболу</t>
  </si>
  <si>
    <t>открытый турнир по футболу</t>
  </si>
  <si>
    <t>выставка и конкурсы детского  творчества</t>
  </si>
  <si>
    <t xml:space="preserve"> </t>
  </si>
  <si>
    <t>спецодежда</t>
  </si>
  <si>
    <t>Ежемесячные выплаты стимулирующего характера молодым специалистам</t>
  </si>
  <si>
    <t>Единовременные денежные выплаты педагогическим работникам заключившим трудовой договор</t>
  </si>
  <si>
    <t>Единовременные стимулирующие выплаты народный учитель</t>
  </si>
  <si>
    <t xml:space="preserve">   в т.ч   командировочные</t>
  </si>
  <si>
    <t>областные средства</t>
  </si>
  <si>
    <t xml:space="preserve">ремонт входной комнаты Караульский </t>
  </si>
  <si>
    <t>приобретение спецодежды</t>
  </si>
  <si>
    <t>проведение всероссийской олимпиады</t>
  </si>
  <si>
    <t>обслуживание объекта в области предупреждения ЧС</t>
  </si>
  <si>
    <t>конкурс против наркотиков</t>
  </si>
  <si>
    <t>Обеспечение  учебно-методическими пособиями по вопросам профилактики  наркомании</t>
  </si>
  <si>
    <t>откачка</t>
  </si>
  <si>
    <t>изготовлен атестатов</t>
  </si>
  <si>
    <t>продукты дети с ОВЗ</t>
  </si>
  <si>
    <t>спец одежда</t>
  </si>
  <si>
    <r>
      <t xml:space="preserve">             Подпрограмма «Развитие дошкольного образования» </t>
    </r>
    <r>
      <rPr>
        <sz val="12"/>
        <color indexed="10"/>
        <rFont val="Times New Roman"/>
        <family val="1"/>
        <charset val="204"/>
      </rPr>
      <t>1010000000</t>
    </r>
  </si>
  <si>
    <r>
      <t xml:space="preserve">Муниципальная программа «Развитие институтов гражданского общества Инжавинского района на 2015-2020 годы»  </t>
    </r>
    <r>
      <rPr>
        <b/>
        <sz val="12"/>
        <color indexed="10"/>
        <rFont val="Times New Roman"/>
        <family val="1"/>
        <charset val="204"/>
      </rPr>
      <t>2100000000</t>
    </r>
  </si>
  <si>
    <r>
      <t xml:space="preserve">Муниципальная программа "Социальная поддержка граждан" на 2015-2020 годы   </t>
    </r>
    <r>
      <rPr>
        <b/>
        <sz val="12"/>
        <color indexed="10"/>
        <rFont val="Times New Roman"/>
        <family val="1"/>
        <charset val="204"/>
      </rPr>
      <t xml:space="preserve">2600000000  </t>
    </r>
  </si>
  <si>
    <t>приобрет программного продукта</t>
  </si>
  <si>
    <t xml:space="preserve">  в т.ч  оплата  командировочных</t>
  </si>
  <si>
    <t xml:space="preserve">  в т.ч   командировочные</t>
  </si>
  <si>
    <t xml:space="preserve">проведение ЕГЭ </t>
  </si>
  <si>
    <r>
      <t xml:space="preserve">             Подпрограмма «Формирование и развитие кадрового потенциала муниципальной системы образования Инжавинского района на 2014-2020 годы» </t>
    </r>
    <r>
      <rPr>
        <b/>
        <sz val="12"/>
        <color indexed="10"/>
        <rFont val="Times New Roman"/>
        <family val="1"/>
        <charset val="204"/>
      </rPr>
      <t>104000000</t>
    </r>
  </si>
  <si>
    <t>Муниципальная программа «Развитие системы образования Инжавинского района»                               (27.12.2013 №1290)</t>
  </si>
  <si>
    <t>трансп налог</t>
  </si>
  <si>
    <t>водоотведение(очистка)</t>
  </si>
  <si>
    <t>тех обс теп счетчик</t>
  </si>
  <si>
    <t>приобрет граммот медалей</t>
  </si>
  <si>
    <t>проведен всероссийской олимпиады</t>
  </si>
  <si>
    <t>приобрет граммат медалей</t>
  </si>
  <si>
    <t>слет молодых педагогов</t>
  </si>
  <si>
    <t>проведение конкурсов соревнований</t>
  </si>
  <si>
    <t>ремонт транспорт средств</t>
  </si>
  <si>
    <t>тех обслуж газопровода</t>
  </si>
  <si>
    <t>тонер</t>
  </si>
  <si>
    <t>картриджи</t>
  </si>
  <si>
    <t>учебнометодич пособия по профил наркоман</t>
  </si>
  <si>
    <t>услуги охраны(прям.кнопка с МВД)</t>
  </si>
  <si>
    <t>выплаты детям сиротам</t>
  </si>
  <si>
    <t>водоотведение+очистка</t>
  </si>
  <si>
    <t>откачка ЖБО</t>
  </si>
  <si>
    <t>открытый турнир по рукопашному бою</t>
  </si>
  <si>
    <t>областные соревнования по рукопашному бою</t>
  </si>
  <si>
    <t>межрегион. И всеросс. открытые турниры по боксу</t>
  </si>
  <si>
    <t>соревнования по спортивному ориентир."Зюйд-Вест"</t>
  </si>
  <si>
    <t xml:space="preserve"> туристический слет</t>
  </si>
  <si>
    <t xml:space="preserve">курсы проф.образования </t>
  </si>
  <si>
    <t>проведение славянки</t>
  </si>
  <si>
    <r>
      <t xml:space="preserve">муниципальная программа Инжавинского района Тамбовской области «Обеспечение безопасности населения Инжавинского района и противодействие преступности» на 2015-2020 годы </t>
    </r>
    <r>
      <rPr>
        <b/>
        <sz val="12"/>
        <color indexed="10"/>
        <rFont val="Times New Roman"/>
        <family val="1"/>
        <charset val="204"/>
      </rPr>
      <t>2300000000</t>
    </r>
  </si>
  <si>
    <t>итого</t>
  </si>
  <si>
    <t>з.части к оргтехнике</t>
  </si>
  <si>
    <t xml:space="preserve">  в т.ч  командировочные суточные</t>
  </si>
  <si>
    <t>районные средства</t>
  </si>
  <si>
    <t>обращенние с тбо</t>
  </si>
  <si>
    <t>перс.финансирование 211</t>
  </si>
  <si>
    <t>перс.финансирование 213</t>
  </si>
  <si>
    <t>услуги почты</t>
  </si>
  <si>
    <t>почтов расходы</t>
  </si>
  <si>
    <t>усл почты</t>
  </si>
  <si>
    <t>обращение с тко</t>
  </si>
  <si>
    <t>возмещен коммун услуг</t>
  </si>
  <si>
    <t>ремонт обор пищебл</t>
  </si>
  <si>
    <t>командир прожив и проезд</t>
  </si>
  <si>
    <t>антивирус</t>
  </si>
  <si>
    <t>коман прожив и презд</t>
  </si>
  <si>
    <t>дистанц.обуч.область</t>
  </si>
  <si>
    <t>изготовление аттестатов</t>
  </si>
  <si>
    <t>командир проживан и проезд</t>
  </si>
  <si>
    <t>курсы профподготовки</t>
  </si>
  <si>
    <t>командиро прожив и проезд</t>
  </si>
  <si>
    <t>приоб граммот</t>
  </si>
  <si>
    <t>подгот к отоп сезон</t>
  </si>
  <si>
    <t>подгот к отопит сезону</t>
  </si>
  <si>
    <t>конкур.сорев</t>
  </si>
  <si>
    <t xml:space="preserve">в т.ч. Подпрограмма «Обеспечение общественного порядка и противодействие преступности в Инжавинском районе» на 2015-2024 годы </t>
  </si>
  <si>
    <t xml:space="preserve">Приобретение огнетушителей                        </t>
  </si>
  <si>
    <t>Обучение по тепловому хоз-ву</t>
  </si>
  <si>
    <t>ремонт пожарной сигнализ</t>
  </si>
  <si>
    <t>персонифициров.финансирование</t>
  </si>
  <si>
    <t>дератизация</t>
  </si>
  <si>
    <t>приобретение граммот</t>
  </si>
  <si>
    <t>учеб расходы</t>
  </si>
  <si>
    <t>компьютеры</t>
  </si>
  <si>
    <r>
      <t>МБОУ "Инжавинский районный центр дополнительного образования</t>
    </r>
    <r>
      <rPr>
        <b/>
        <sz val="12"/>
        <rFont val="Times New Roman"/>
        <family val="1"/>
        <charset val="204"/>
      </rPr>
      <t xml:space="preserve"> «Радуга»</t>
    </r>
  </si>
  <si>
    <r>
      <t xml:space="preserve">-аппарат антитерристической комиссии района;МБОУ ДОД "Инжавинский районный центр дополнительного образования </t>
    </r>
    <r>
      <rPr>
        <b/>
        <sz val="12"/>
        <rFont val="Times New Roman"/>
        <family val="1"/>
        <charset val="204"/>
      </rPr>
      <t>«Радуга»</t>
    </r>
  </si>
  <si>
    <r>
      <t xml:space="preserve">Муниципальное дошкольное образовательное учреждение «Инжавинский детский сад </t>
    </r>
    <r>
      <rPr>
        <b/>
        <sz val="12"/>
        <rFont val="Times New Roman"/>
        <family val="1"/>
        <charset val="204"/>
      </rPr>
      <t>«Березка»</t>
    </r>
  </si>
  <si>
    <r>
      <t xml:space="preserve">Муниципальное бюджетное общеобразовательное учреждение </t>
    </r>
    <r>
      <rPr>
        <b/>
        <i/>
        <sz val="12"/>
        <rFont val="Times New Roman"/>
        <family val="1"/>
        <charset val="204"/>
      </rPr>
      <t>«Инжавинская средняя общеобразовательная школа»</t>
    </r>
  </si>
  <si>
    <r>
      <t xml:space="preserve">Муниципальное бюджетное общеобразовательное учреждение </t>
    </r>
    <r>
      <rPr>
        <b/>
        <i/>
        <sz val="12"/>
        <rFont val="Times New Roman"/>
        <family val="1"/>
        <charset val="204"/>
      </rPr>
      <t>«Красивская средняя общеобразовательная школа»</t>
    </r>
  </si>
  <si>
    <r>
      <t>МБОУ  "Инжавинский районный центр дополнительного образования</t>
    </r>
    <r>
      <rPr>
        <b/>
        <sz val="12"/>
        <rFont val="Times New Roman"/>
        <family val="1"/>
        <charset val="204"/>
      </rPr>
      <t xml:space="preserve"> «Радуга»</t>
    </r>
  </si>
  <si>
    <r>
      <t xml:space="preserve">МБОУ </t>
    </r>
    <r>
      <rPr>
        <b/>
        <sz val="12"/>
        <rFont val="Times New Roman"/>
        <family val="1"/>
        <charset val="204"/>
      </rPr>
      <t xml:space="preserve"> «Детско-юношеская спортивная школа»</t>
    </r>
  </si>
  <si>
    <r>
      <t>МБОУ ДОД "Инжавинский районный центр дополнительного образования</t>
    </r>
    <r>
      <rPr>
        <b/>
        <sz val="12"/>
        <rFont val="Times New Roman"/>
        <family val="1"/>
        <charset val="204"/>
      </rPr>
      <t xml:space="preserve"> «Радуга»</t>
    </r>
  </si>
  <si>
    <r>
      <rPr>
        <b/>
        <sz val="12"/>
        <rFont val="Times New Roman"/>
        <family val="1"/>
        <charset val="204"/>
      </rPr>
      <t xml:space="preserve">муниципальная программа Инжавинского района Тамбовской области «Защита населения и территорий от чрезвычайных ситуаций, обеспечение пожарной безопасности и безопасности людей на водных объектах в Инжавинском районе» на 2015-2020 годы </t>
    </r>
    <r>
      <rPr>
        <b/>
        <sz val="12"/>
        <color indexed="10"/>
        <rFont val="Times New Roman"/>
        <family val="1"/>
        <charset val="204"/>
      </rPr>
      <t>2400000000</t>
    </r>
  </si>
  <si>
    <r>
      <t xml:space="preserve">Централизованная </t>
    </r>
    <r>
      <rPr>
        <b/>
        <sz val="12"/>
        <rFont val="Times New Roman"/>
        <family val="1"/>
        <charset val="204"/>
      </rPr>
      <t>бухгалтерия образования</t>
    </r>
  </si>
  <si>
    <r>
      <t xml:space="preserve">-финансирование расходов на капитальный и текущий ремонт </t>
    </r>
    <r>
      <rPr>
        <b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строительный материал</t>
    </r>
    <r>
      <rPr>
        <b/>
        <sz val="12"/>
        <rFont val="Times New Roman"/>
        <family val="1"/>
        <charset val="204"/>
      </rPr>
      <t>)</t>
    </r>
  </si>
  <si>
    <r>
      <t>-финансирование расходов на капитальный и текущий ремонт (</t>
    </r>
    <r>
      <rPr>
        <sz val="12"/>
        <rFont val="Times New Roman"/>
        <family val="1"/>
        <charset val="204"/>
      </rPr>
      <t>строительный материал</t>
    </r>
    <r>
      <rPr>
        <b/>
        <sz val="12"/>
        <rFont val="Times New Roman"/>
        <family val="1"/>
        <charset val="204"/>
      </rPr>
      <t>)</t>
    </r>
  </si>
  <si>
    <r>
      <t>МБОУ ДОД</t>
    </r>
    <r>
      <rPr>
        <b/>
        <sz val="12"/>
        <rFont val="Times New Roman"/>
        <family val="1"/>
        <charset val="204"/>
      </rPr>
      <t xml:space="preserve"> «Детско-юношеская спортивная школа»</t>
    </r>
  </si>
  <si>
    <r>
      <t xml:space="preserve">МБОУ </t>
    </r>
    <r>
      <rPr>
        <b/>
        <sz val="12"/>
        <rFont val="Times New Roman"/>
        <family val="1"/>
        <charset val="204"/>
      </rPr>
      <t xml:space="preserve"> «Детско-юношеская спортивная школа» </t>
    </r>
  </si>
  <si>
    <r>
      <t xml:space="preserve">             </t>
    </r>
    <r>
      <rPr>
        <b/>
        <sz val="12"/>
        <color indexed="8"/>
        <rFont val="Times New Roman"/>
        <family val="1"/>
        <charset val="204"/>
      </rPr>
      <t xml:space="preserve">Подпрограмма «Обеспечение реализации программы и прочие мероприятия в области образования» </t>
    </r>
    <r>
      <rPr>
        <sz val="12"/>
        <color indexed="10"/>
        <rFont val="Times New Roman"/>
        <family val="1"/>
        <charset val="204"/>
      </rPr>
      <t>105000000</t>
    </r>
  </si>
  <si>
    <r>
      <t>Муниципальное бюджетное общеобразовательное учреждение «</t>
    </r>
    <r>
      <rPr>
        <b/>
        <sz val="12"/>
        <rFont val="Times New Roman"/>
        <family val="1"/>
        <charset val="204"/>
      </rPr>
      <t>Красивская</t>
    </r>
    <r>
      <rPr>
        <i/>
        <sz val="12"/>
        <rFont val="Times New Roman"/>
        <family val="1"/>
        <charset val="204"/>
      </rPr>
      <t xml:space="preserve"> средняя общеобразовательная школа»</t>
    </r>
  </si>
  <si>
    <t xml:space="preserve"> участие в всероссийских конкурсах конференциях семинарах</t>
  </si>
  <si>
    <t>Всего</t>
  </si>
  <si>
    <t>Муниципальное дошкольное образовательное учреждение «Инжавинский детский сад «Березка»</t>
  </si>
  <si>
    <t xml:space="preserve">             Подпрограмма «Развитие общего и дополнительного образования» 102000000</t>
  </si>
  <si>
    <t>Муниципальное бюджетное общеобразовательное учреждение «Красивская средняя общеобразовательная школа»</t>
  </si>
  <si>
    <t>Муниципальное бюджетное общеобразовательное учреждение «Инжавинская средняя общеобразовательная школа»</t>
  </si>
  <si>
    <t>софин цифровая.образ.среда</t>
  </si>
  <si>
    <t>ремонт туалета земл.фил.</t>
  </si>
  <si>
    <t>поверка КИП</t>
  </si>
  <si>
    <t>горячее питание обучающихся получающих начальное общее образование</t>
  </si>
  <si>
    <t>ст.211 Ежемесячное денежное вознаграждение за классное рук-во</t>
  </si>
  <si>
    <t>ст.213 Ежемесячное денежное вознаграждение за классное рук-во</t>
  </si>
  <si>
    <t>мероприятия по COVID-19</t>
  </si>
  <si>
    <t>водонагреватель</t>
  </si>
  <si>
    <t>персучет 211</t>
  </si>
  <si>
    <t>персучет 213</t>
  </si>
  <si>
    <t>жалюзи</t>
  </si>
  <si>
    <t>участие в обл.соревнов.по легкой атлетике</t>
  </si>
  <si>
    <t>соревнования "Турист года"</t>
  </si>
  <si>
    <t>хоз персучет</t>
  </si>
  <si>
    <t>перс.финансирование 223</t>
  </si>
  <si>
    <t>обработка черд.помещений</t>
  </si>
  <si>
    <t>Обучение погазовому хозяйству</t>
  </si>
  <si>
    <t>дератизация,дезинсекция</t>
  </si>
  <si>
    <t xml:space="preserve">средства на мероприятия по COVID-19 </t>
  </si>
  <si>
    <t>сопровождение детей в региональных этапах конкурсов детского творчества</t>
  </si>
  <si>
    <t>Муниципальная программа "Доступная среда"</t>
  </si>
  <si>
    <t>повышение доступности объектов и услуг в сферах жизнедеятельности инвалидов и других маломобильных групп населения</t>
  </si>
  <si>
    <t>ремонт системы видеонаблюдения</t>
  </si>
  <si>
    <t>поверка пожарн.лестницы</t>
  </si>
  <si>
    <t>поверка пожарн.ограждения корп№1</t>
  </si>
  <si>
    <t>мягкий инвентарь</t>
  </si>
  <si>
    <t>мясорубка</t>
  </si>
  <si>
    <t xml:space="preserve">ремонт видеонаблюдения </t>
  </si>
  <si>
    <t>Ремонт пожарной сигнализации  земл.фил</t>
  </si>
  <si>
    <t>ремонт учительской Землянск.фил</t>
  </si>
  <si>
    <t>мебель для учительской Земл.филиал</t>
  </si>
  <si>
    <t>замена двери в столовой Караульск.филиал</t>
  </si>
  <si>
    <t>Муниципальная программа "Комплексное развитие сельских территорий"</t>
  </si>
  <si>
    <t>капитальный ремонт здания</t>
  </si>
  <si>
    <t>Подпрограмма "Создание и развитие инфраструктуры на сельских территориях"</t>
  </si>
  <si>
    <t>учебные расходы дошк.группы</t>
  </si>
  <si>
    <t>оплата ПО Госфинансы</t>
  </si>
  <si>
    <t>госпошлина, штраф</t>
  </si>
  <si>
    <t>денежное вознограждение "Учитель года"</t>
  </si>
  <si>
    <t>пылесос</t>
  </si>
  <si>
    <t>доставка груза</t>
  </si>
  <si>
    <t>экспертиза имущества</t>
  </si>
  <si>
    <t>усилитель сигнала</t>
  </si>
  <si>
    <t>маршрутизатор</t>
  </si>
  <si>
    <t>денежное вознограждение лучший воспитатель</t>
  </si>
  <si>
    <t>кранштейны для огнетушителей</t>
  </si>
  <si>
    <t>самоспасатель</t>
  </si>
  <si>
    <t>проект пожарной сигнализации</t>
  </si>
  <si>
    <t>накопитель</t>
  </si>
  <si>
    <t>терминал сигнал Глонасс</t>
  </si>
  <si>
    <t>металлодетекторы</t>
  </si>
  <si>
    <t>видеокамера</t>
  </si>
  <si>
    <t>водонагреватель(предписание)</t>
  </si>
  <si>
    <t>предписание Роспотребнадзора</t>
  </si>
  <si>
    <t>орг. взнос учитель  года</t>
  </si>
  <si>
    <t>оборудование в газ.котельную(насос)</t>
  </si>
  <si>
    <t>цифровая.образ.среда</t>
  </si>
  <si>
    <t>блок СКЗИ</t>
  </si>
  <si>
    <t>опломбировка газ счетчика</t>
  </si>
  <si>
    <t>установка счетчика</t>
  </si>
  <si>
    <t>сушилка для посуды(предписание)</t>
  </si>
  <si>
    <t>ремонт котла филиал Ломовский</t>
  </si>
  <si>
    <t>дутье</t>
  </si>
  <si>
    <t xml:space="preserve">установка прямой кнопки с ОМВД </t>
  </si>
  <si>
    <t>карта водителя</t>
  </si>
  <si>
    <t>смена реквизитов астрал</t>
  </si>
  <si>
    <t>кулер (предписание)</t>
  </si>
  <si>
    <t>монтаж распределительного щита</t>
  </si>
  <si>
    <t>единовременное денежное пособие ( "подъемные ") молодым специалистам</t>
  </si>
  <si>
    <t>заградительная сетка на окна</t>
  </si>
  <si>
    <t>диагностика газ.котла</t>
  </si>
  <si>
    <t>экспертиза тех.состояния  автобуса</t>
  </si>
  <si>
    <t>монтаж внутреннего электроснабжения в 4 классах (Точка роста)</t>
  </si>
  <si>
    <t>триммер</t>
  </si>
  <si>
    <t>дрель</t>
  </si>
  <si>
    <t>компрессор</t>
  </si>
  <si>
    <t>установка отливов</t>
  </si>
  <si>
    <t>поверка счетчика</t>
  </si>
  <si>
    <t>весы напольные</t>
  </si>
  <si>
    <t>персучет247 тепло</t>
  </si>
  <si>
    <t>компенсация при увольнении</t>
  </si>
  <si>
    <t>ремонт электропроводки Балыклейский филиал</t>
  </si>
  <si>
    <t xml:space="preserve">             Подпрограмма «Одаренные дети» </t>
  </si>
  <si>
    <t>Исполнение программ в сфере образования по Инжавинскому району по состоянию на 01.01.2022 года</t>
  </si>
  <si>
    <t>бюд наз на 2021г по сост на 01.01.22</t>
  </si>
  <si>
    <t>кассов испол на 01.01.22</t>
  </si>
  <si>
    <t>ремонт кип</t>
  </si>
  <si>
    <t>установка кондиционера</t>
  </si>
  <si>
    <t>проэктная документация Красивская СОШ</t>
  </si>
  <si>
    <t>экспертиза сметы Красивской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</si>
</sst>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00"/>
    <numFmt numFmtId="166" formatCode="0.0"/>
  </numFmts>
  <fonts count="25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4"/>
      <name val="Times New Roman"/>
      <family val="1"/>
      <charset val="1"/>
    </font>
    <font>
      <sz val="14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4" borderId="0" applyNumberFormat="0" applyBorder="0" applyAlignment="0" applyProtection="0"/>
  </cellStyleXfs>
  <cellXfs count="119">
    <xf numFmtId="0" fontId="0" fillId="0" borderId="0" xfId="0"/>
    <xf numFmtId="0" fontId="0" fillId="2" borderId="0" xfId="0" applyFill="1"/>
    <xf numFmtId="2" fontId="0" fillId="2" borderId="0" xfId="0" applyNumberFormat="1" applyFill="1"/>
    <xf numFmtId="166" fontId="0" fillId="2" borderId="0" xfId="0" applyNumberFormat="1" applyFill="1"/>
    <xf numFmtId="0" fontId="3" fillId="2" borderId="0" xfId="0" applyFont="1" applyFill="1"/>
    <xf numFmtId="0" fontId="8" fillId="2" borderId="0" xfId="0" applyFont="1" applyFill="1"/>
    <xf numFmtId="0" fontId="0" fillId="2" borderId="0" xfId="0" applyFont="1" applyFill="1"/>
    <xf numFmtId="0" fontId="0" fillId="3" borderId="0" xfId="0" applyFill="1"/>
    <xf numFmtId="0" fontId="12" fillId="2" borderId="1" xfId="0" applyFont="1" applyFill="1" applyBorder="1"/>
    <xf numFmtId="0" fontId="9" fillId="2" borderId="0" xfId="0" applyFont="1" applyFill="1"/>
    <xf numFmtId="0" fontId="10" fillId="2" borderId="0" xfId="0" applyFont="1" applyFill="1"/>
    <xf numFmtId="164" fontId="12" fillId="2" borderId="1" xfId="0" applyNumberFormat="1" applyFont="1" applyFill="1" applyBorder="1" applyAlignment="1">
      <alignment horizontal="center" wrapText="1"/>
    </xf>
    <xf numFmtId="166" fontId="12" fillId="2" borderId="1" xfId="0" applyNumberFormat="1" applyFont="1" applyFill="1" applyBorder="1"/>
    <xf numFmtId="0" fontId="14" fillId="2" borderId="1" xfId="0" applyFont="1" applyFill="1" applyBorder="1"/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NumberFormat="1" applyFont="1" applyFill="1"/>
    <xf numFmtId="0" fontId="4" fillId="2" borderId="0" xfId="0" applyFont="1" applyFill="1"/>
    <xf numFmtId="0" fontId="1" fillId="2" borderId="0" xfId="0" applyFont="1" applyFill="1"/>
    <xf numFmtId="0" fontId="14" fillId="0" borderId="1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166" fontId="13" fillId="2" borderId="1" xfId="0" applyNumberFormat="1" applyFont="1" applyFill="1" applyBorder="1"/>
    <xf numFmtId="166" fontId="13" fillId="0" borderId="1" xfId="0" applyNumberFormat="1" applyFont="1" applyFill="1" applyBorder="1"/>
    <xf numFmtId="166" fontId="14" fillId="0" borderId="1" xfId="0" applyNumberFormat="1" applyFont="1" applyFill="1" applyBorder="1"/>
    <xf numFmtId="0" fontId="0" fillId="3" borderId="0" xfId="0" applyFont="1" applyFill="1"/>
    <xf numFmtId="2" fontId="13" fillId="0" borderId="1" xfId="0" applyNumberFormat="1" applyFont="1" applyFill="1" applyBorder="1"/>
    <xf numFmtId="165" fontId="14" fillId="0" borderId="2" xfId="0" applyNumberFormat="1" applyFont="1" applyFill="1" applyBorder="1"/>
    <xf numFmtId="2" fontId="14" fillId="0" borderId="1" xfId="0" applyNumberFormat="1" applyFont="1" applyFill="1" applyBorder="1"/>
    <xf numFmtId="166" fontId="14" fillId="2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wrapText="1"/>
    </xf>
    <xf numFmtId="0" fontId="13" fillId="5" borderId="0" xfId="0" applyFont="1" applyFill="1"/>
    <xf numFmtId="0" fontId="14" fillId="0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justify"/>
    </xf>
    <xf numFmtId="166" fontId="14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3" fillId="2" borderId="1" xfId="0" applyFont="1" applyFill="1" applyBorder="1"/>
    <xf numFmtId="0" fontId="2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/>
    <xf numFmtId="0" fontId="13" fillId="0" borderId="1" xfId="0" applyFont="1" applyFill="1" applyBorder="1" applyAlignment="1"/>
    <xf numFmtId="0" fontId="18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3" fillId="5" borderId="2" xfId="0" applyFont="1" applyFill="1" applyBorder="1"/>
    <xf numFmtId="0" fontId="13" fillId="5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5" borderId="2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3" fillId="5" borderId="1" xfId="0" applyFont="1" applyFill="1" applyBorder="1"/>
    <xf numFmtId="0" fontId="13" fillId="2" borderId="2" xfId="0" applyFont="1" applyFill="1" applyBorder="1"/>
    <xf numFmtId="0" fontId="21" fillId="2" borderId="1" xfId="0" applyFont="1" applyFill="1" applyBorder="1" applyAlignment="1">
      <alignment wrapText="1"/>
    </xf>
    <xf numFmtId="0" fontId="13" fillId="2" borderId="1" xfId="0" applyFont="1" applyFill="1" applyBorder="1" applyAlignment="1"/>
    <xf numFmtId="166" fontId="13" fillId="2" borderId="1" xfId="0" applyNumberFormat="1" applyFont="1" applyFill="1" applyBorder="1" applyAlignment="1"/>
    <xf numFmtId="166" fontId="13" fillId="2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/>
    <xf numFmtId="0" fontId="13" fillId="0" borderId="1" xfId="1" applyFont="1" applyFill="1" applyBorder="1"/>
    <xf numFmtId="0" fontId="1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165" fontId="14" fillId="0" borderId="1" xfId="0" applyNumberFormat="1" applyFont="1" applyFill="1" applyBorder="1"/>
    <xf numFmtId="0" fontId="13" fillId="0" borderId="1" xfId="0" applyFont="1" applyFill="1" applyBorder="1" applyAlignment="1">
      <alignment vertical="center" wrapText="1"/>
    </xf>
    <xf numFmtId="2" fontId="13" fillId="0" borderId="2" xfId="0" applyNumberFormat="1" applyFont="1" applyFill="1" applyBorder="1"/>
    <xf numFmtId="165" fontId="13" fillId="0" borderId="2" xfId="0" applyNumberFormat="1" applyFont="1" applyFill="1" applyBorder="1"/>
    <xf numFmtId="0" fontId="22" fillId="0" borderId="3" xfId="0" applyFont="1" applyFill="1" applyBorder="1" applyAlignment="1">
      <alignment wrapText="1"/>
    </xf>
    <xf numFmtId="2" fontId="13" fillId="0" borderId="1" xfId="0" applyNumberFormat="1" applyFont="1" applyFill="1" applyBorder="1" applyAlignment="1"/>
    <xf numFmtId="166" fontId="0" fillId="2" borderId="0" xfId="0" applyNumberFormat="1" applyFont="1" applyFill="1"/>
    <xf numFmtId="0" fontId="4" fillId="0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/>
    <xf numFmtId="0" fontId="14" fillId="5" borderId="1" xfId="0" applyFont="1" applyFill="1" applyBorder="1"/>
    <xf numFmtId="2" fontId="13" fillId="6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166" fontId="2" fillId="2" borderId="0" xfId="0" applyNumberFormat="1" applyFont="1" applyFill="1"/>
    <xf numFmtId="2" fontId="2" fillId="2" borderId="0" xfId="0" applyNumberFormat="1" applyFont="1" applyFill="1"/>
    <xf numFmtId="166" fontId="0" fillId="5" borderId="0" xfId="0" applyNumberFormat="1" applyFill="1"/>
    <xf numFmtId="0" fontId="22" fillId="5" borderId="1" xfId="0" applyFont="1" applyFill="1" applyBorder="1" applyAlignment="1">
      <alignment wrapText="1"/>
    </xf>
    <xf numFmtId="166" fontId="14" fillId="5" borderId="1" xfId="0" applyNumberFormat="1" applyFont="1" applyFill="1" applyBorder="1"/>
    <xf numFmtId="0" fontId="22" fillId="5" borderId="1" xfId="0" applyFont="1" applyFill="1" applyBorder="1" applyAlignment="1">
      <alignment horizontal="left" wrapText="1"/>
    </xf>
    <xf numFmtId="2" fontId="14" fillId="5" borderId="1" xfId="0" applyNumberFormat="1" applyFont="1" applyFill="1" applyBorder="1"/>
    <xf numFmtId="166" fontId="13" fillId="5" borderId="1" xfId="0" applyNumberFormat="1" applyFont="1" applyFill="1" applyBorder="1"/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24" fillId="0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9"/>
  <sheetViews>
    <sheetView tabSelected="1" topLeftCell="A309" workbookViewId="0">
      <selection activeCell="H1" sqref="H1"/>
    </sheetView>
  </sheetViews>
  <sheetFormatPr defaultColWidth="11.5703125" defaultRowHeight="12.75" x14ac:dyDescent="0.2"/>
  <cols>
    <col min="1" max="1" width="64.85546875" style="19" customWidth="1"/>
    <col min="2" max="2" width="10.85546875" style="15" customWidth="1"/>
    <col min="3" max="3" width="11.7109375" style="15" customWidth="1"/>
    <col min="4" max="4" width="13.7109375" style="6" customWidth="1"/>
    <col min="5" max="5" width="11.7109375" style="6" customWidth="1"/>
    <col min="6" max="6" width="10.7109375" style="6" customWidth="1"/>
    <col min="7" max="7" width="11.85546875" style="6" customWidth="1"/>
    <col min="8" max="8" width="11.85546875" style="6" hidden="1" customWidth="1"/>
    <col min="9" max="11" width="11.5703125" style="1" hidden="1" customWidth="1"/>
    <col min="12" max="15" width="11.5703125" style="1" customWidth="1"/>
    <col min="16" max="16384" width="11.5703125" style="1"/>
  </cols>
  <sheetData>
    <row r="1" spans="1:13" ht="7.5" customHeight="1" x14ac:dyDescent="0.3">
      <c r="A1" s="9"/>
      <c r="B1" s="9"/>
      <c r="C1" s="9"/>
      <c r="D1" s="10"/>
      <c r="E1" s="10"/>
      <c r="F1" s="10"/>
      <c r="G1" s="10"/>
      <c r="H1" s="10"/>
    </row>
    <row r="2" spans="1:13" ht="18.75" hidden="1" x14ac:dyDescent="0.3">
      <c r="A2" s="9"/>
      <c r="B2" s="9"/>
      <c r="C2" s="9"/>
      <c r="D2" s="10"/>
      <c r="E2" s="10"/>
      <c r="F2" s="10"/>
      <c r="G2" s="10"/>
      <c r="H2" s="10"/>
    </row>
    <row r="3" spans="1:13" ht="18.75" hidden="1" x14ac:dyDescent="0.3">
      <c r="A3" s="9"/>
      <c r="B3" s="9"/>
      <c r="C3" s="9"/>
      <c r="D3" s="10"/>
      <c r="E3" s="10"/>
      <c r="F3" s="10"/>
      <c r="G3" s="10"/>
      <c r="H3" s="10"/>
    </row>
    <row r="4" spans="1:13" ht="18.75" customHeight="1" x14ac:dyDescent="0.25">
      <c r="A4" s="116" t="s">
        <v>350</v>
      </c>
      <c r="B4" s="116"/>
      <c r="C4" s="116"/>
      <c r="D4" s="116"/>
      <c r="E4" s="116"/>
      <c r="F4" s="116"/>
      <c r="G4" s="116"/>
      <c r="H4" s="90"/>
    </row>
    <row r="5" spans="1:13" ht="19.5" customHeight="1" x14ac:dyDescent="0.25">
      <c r="A5" s="117"/>
      <c r="B5" s="112" t="s">
        <v>214</v>
      </c>
      <c r="C5" s="112"/>
      <c r="D5" s="113" t="s">
        <v>166</v>
      </c>
      <c r="E5" s="113"/>
      <c r="F5" s="114" t="s">
        <v>211</v>
      </c>
      <c r="G5" s="115"/>
      <c r="H5" s="91"/>
    </row>
    <row r="6" spans="1:13" ht="74.25" customHeight="1" x14ac:dyDescent="0.25">
      <c r="A6" s="118"/>
      <c r="B6" s="110" t="s">
        <v>351</v>
      </c>
      <c r="C6" s="11" t="s">
        <v>352</v>
      </c>
      <c r="D6" s="110" t="s">
        <v>351</v>
      </c>
      <c r="E6" s="11" t="s">
        <v>352</v>
      </c>
      <c r="F6" s="110" t="s">
        <v>351</v>
      </c>
      <c r="G6" s="11" t="s">
        <v>352</v>
      </c>
      <c r="H6" s="92"/>
    </row>
    <row r="7" spans="1:13" ht="26.25" customHeight="1" x14ac:dyDescent="0.25">
      <c r="A7" s="20" t="s">
        <v>262</v>
      </c>
      <c r="B7" s="45">
        <f t="shared" ref="B7:G7" si="0">B8+B64+B175+B724+B719+B739+B742</f>
        <v>73984.860999999975</v>
      </c>
      <c r="C7" s="45">
        <f t="shared" si="0"/>
        <v>70995.12000000001</v>
      </c>
      <c r="D7" s="45">
        <f t="shared" si="0"/>
        <v>228136.90000000002</v>
      </c>
      <c r="E7" s="45">
        <f t="shared" si="0"/>
        <v>226572.4</v>
      </c>
      <c r="F7" s="45">
        <f t="shared" si="0"/>
        <v>302121.761</v>
      </c>
      <c r="G7" s="45">
        <f t="shared" si="0"/>
        <v>297567.51999999996</v>
      </c>
      <c r="H7" s="93"/>
      <c r="I7" s="3">
        <f>I9+I23+I26+I30+I40+I58+I154</f>
        <v>302121.76099999994</v>
      </c>
      <c r="J7" s="3">
        <f>J9+J23+J26+J30+J40+J58</f>
        <v>297567.56099999999</v>
      </c>
      <c r="K7" s="3"/>
      <c r="L7" s="3"/>
      <c r="M7" s="3"/>
    </row>
    <row r="8" spans="1:13" ht="73.5" customHeight="1" x14ac:dyDescent="0.25">
      <c r="A8" s="46" t="s">
        <v>210</v>
      </c>
      <c r="B8" s="20">
        <f>B9+B12+B42+B49</f>
        <v>171.00000000000003</v>
      </c>
      <c r="C8" s="20">
        <f>C9+C12+C42+C49</f>
        <v>171.00000000000003</v>
      </c>
      <c r="D8" s="20">
        <f>D9+D12+D42+D49</f>
        <v>0</v>
      </c>
      <c r="E8" s="20">
        <f>E9+E12+E42+E49</f>
        <v>0</v>
      </c>
      <c r="F8" s="20">
        <f>F9+F12+F42+F49</f>
        <v>171.00000000000003</v>
      </c>
      <c r="G8" s="13">
        <f>C8+E8</f>
        <v>171.00000000000003</v>
      </c>
      <c r="H8" s="93"/>
      <c r="I8" s="3"/>
      <c r="J8" s="3"/>
      <c r="K8" s="3"/>
      <c r="L8" s="3"/>
      <c r="M8" s="3"/>
    </row>
    <row r="9" spans="1:13" ht="51.75" customHeight="1" x14ac:dyDescent="0.25">
      <c r="A9" s="22" t="s">
        <v>236</v>
      </c>
      <c r="B9" s="21">
        <f>B10</f>
        <v>0</v>
      </c>
      <c r="C9" s="21">
        <f t="shared" ref="C9:G9" si="1">C10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93"/>
      <c r="I9" s="3">
        <f>F9+F60+F125+F169+F431+F558+F605+F696+F720+F35</f>
        <v>6900.0199999999986</v>
      </c>
      <c r="J9" s="3">
        <f>G125+G169+G431+G558+G605+G720+G696</f>
        <v>6777.7199999999993</v>
      </c>
      <c r="K9" s="3"/>
      <c r="L9" s="3"/>
      <c r="M9" s="3"/>
    </row>
    <row r="10" spans="1:13" ht="32.25" customHeight="1" x14ac:dyDescent="0.25">
      <c r="A10" s="47" t="s">
        <v>245</v>
      </c>
      <c r="B10" s="21">
        <f t="shared" ref="B10:G10" si="2">B11</f>
        <v>0</v>
      </c>
      <c r="C10" s="21"/>
      <c r="D10" s="21">
        <f t="shared" si="2"/>
        <v>0</v>
      </c>
      <c r="E10" s="21">
        <f t="shared" si="2"/>
        <v>0</v>
      </c>
      <c r="F10" s="21">
        <f t="shared" si="2"/>
        <v>0</v>
      </c>
      <c r="G10" s="48">
        <f t="shared" si="2"/>
        <v>0</v>
      </c>
      <c r="H10" s="93"/>
      <c r="I10" s="3"/>
      <c r="J10" s="3"/>
      <c r="K10" s="3"/>
      <c r="L10" s="3"/>
      <c r="M10" s="3"/>
    </row>
    <row r="11" spans="1:13" ht="27.75" customHeight="1" x14ac:dyDescent="0.25">
      <c r="A11" s="23" t="s">
        <v>1</v>
      </c>
      <c r="B11" s="21"/>
      <c r="C11" s="21"/>
      <c r="D11" s="21"/>
      <c r="E11" s="21"/>
      <c r="F11" s="21">
        <f>B11+D11</f>
        <v>0</v>
      </c>
      <c r="G11" s="29">
        <f>C11+E11</f>
        <v>0</v>
      </c>
      <c r="H11" s="93"/>
      <c r="I11" s="3"/>
      <c r="J11" s="3"/>
      <c r="K11" s="3"/>
      <c r="L11" s="3"/>
      <c r="M11" s="3"/>
    </row>
    <row r="12" spans="1:13" ht="30" customHeight="1" x14ac:dyDescent="0.25">
      <c r="A12" s="107" t="s">
        <v>79</v>
      </c>
      <c r="B12" s="63">
        <f>B16+B19+B21+B26+B30+B35+B23+B40</f>
        <v>171.00000000000003</v>
      </c>
      <c r="C12" s="63">
        <f>C16+C19+C21+C26+C30+C35+C23+C40</f>
        <v>171.00000000000003</v>
      </c>
      <c r="D12" s="63"/>
      <c r="E12" s="63"/>
      <c r="F12" s="63">
        <f>F16+F19+F21+F26+F30+F35+F23+F40</f>
        <v>171.00000000000003</v>
      </c>
      <c r="G12" s="63">
        <f>G16+G19+G21+G26+G30+G35+G23+G40</f>
        <v>171.00000000000003</v>
      </c>
      <c r="H12" s="93"/>
      <c r="I12" s="3"/>
      <c r="J12" s="3"/>
      <c r="K12" s="3"/>
      <c r="L12" s="3"/>
      <c r="M12" s="3"/>
    </row>
    <row r="13" spans="1:13" ht="12.75" hidden="1" customHeight="1" x14ac:dyDescent="0.25">
      <c r="A13" s="23" t="s">
        <v>246</v>
      </c>
      <c r="B13" s="20">
        <f>B14+B15</f>
        <v>0</v>
      </c>
      <c r="C13" s="20">
        <f>C14+C15</f>
        <v>0</v>
      </c>
      <c r="D13" s="21"/>
      <c r="E13" s="21"/>
      <c r="F13" s="20">
        <f t="shared" ref="F13:G13" si="3">F14+F15</f>
        <v>0</v>
      </c>
      <c r="G13" s="20">
        <f t="shared" si="3"/>
        <v>0</v>
      </c>
      <c r="H13" s="93"/>
      <c r="I13" s="3"/>
      <c r="J13" s="3"/>
      <c r="K13" s="3"/>
      <c r="L13" s="3"/>
      <c r="M13" s="3"/>
    </row>
    <row r="14" spans="1:13" ht="12.75" hidden="1" customHeight="1" x14ac:dyDescent="0.25">
      <c r="A14" s="23" t="s">
        <v>2</v>
      </c>
      <c r="B14" s="21"/>
      <c r="C14" s="21"/>
      <c r="D14" s="21"/>
      <c r="E14" s="21"/>
      <c r="F14" s="21"/>
      <c r="G14" s="21"/>
      <c r="H14" s="93"/>
      <c r="I14" s="3"/>
      <c r="J14" s="3"/>
      <c r="K14" s="3"/>
      <c r="L14" s="3"/>
      <c r="M14" s="3"/>
    </row>
    <row r="15" spans="1:13" ht="12.75" hidden="1" customHeight="1" x14ac:dyDescent="0.25">
      <c r="A15" s="23" t="s">
        <v>3</v>
      </c>
      <c r="B15" s="21"/>
      <c r="C15" s="21"/>
      <c r="D15" s="21"/>
      <c r="E15" s="21"/>
      <c r="F15" s="21"/>
      <c r="G15" s="21"/>
      <c r="H15" s="93"/>
      <c r="I15" s="3"/>
      <c r="J15" s="3"/>
      <c r="K15" s="3"/>
      <c r="L15" s="3"/>
      <c r="M15" s="3"/>
    </row>
    <row r="16" spans="1:13" ht="16.5" hidden="1" customHeight="1" x14ac:dyDescent="0.25">
      <c r="A16" s="47"/>
      <c r="B16" s="21"/>
      <c r="C16" s="21"/>
      <c r="D16" s="21"/>
      <c r="E16" s="21"/>
      <c r="F16" s="21"/>
      <c r="G16" s="21"/>
      <c r="H16" s="93"/>
      <c r="I16" s="3"/>
      <c r="J16" s="3"/>
      <c r="K16" s="3"/>
      <c r="L16" s="3"/>
      <c r="M16" s="3"/>
    </row>
    <row r="17" spans="1:13" ht="12.75" hidden="1" customHeight="1" x14ac:dyDescent="0.25">
      <c r="A17" s="23"/>
      <c r="B17" s="21"/>
      <c r="C17" s="21"/>
      <c r="D17" s="21"/>
      <c r="E17" s="21"/>
      <c r="F17" s="21"/>
      <c r="G17" s="21"/>
      <c r="H17" s="93"/>
      <c r="I17" s="3"/>
      <c r="J17" s="3"/>
      <c r="K17" s="3"/>
      <c r="L17" s="3"/>
      <c r="M17" s="3"/>
    </row>
    <row r="18" spans="1:13" ht="15" hidden="1" customHeight="1" x14ac:dyDescent="0.25">
      <c r="A18" s="23"/>
      <c r="B18" s="21"/>
      <c r="C18" s="21"/>
      <c r="D18" s="21"/>
      <c r="E18" s="21"/>
      <c r="F18" s="21"/>
      <c r="G18" s="21"/>
      <c r="H18" s="93"/>
      <c r="I18" s="3"/>
      <c r="J18" s="3"/>
      <c r="K18" s="3"/>
      <c r="L18" s="3"/>
      <c r="M18" s="3"/>
    </row>
    <row r="19" spans="1:13" ht="16.5" hidden="1" customHeight="1" x14ac:dyDescent="0.25">
      <c r="A19" s="47"/>
      <c r="B19" s="21"/>
      <c r="C19" s="21"/>
      <c r="D19" s="21"/>
      <c r="E19" s="21"/>
      <c r="F19" s="21"/>
      <c r="G19" s="21"/>
      <c r="H19" s="93"/>
      <c r="I19" s="3"/>
      <c r="J19" s="3"/>
      <c r="K19" s="3"/>
      <c r="L19" s="3"/>
      <c r="M19" s="3"/>
    </row>
    <row r="20" spans="1:13" ht="16.350000000000001" hidden="1" customHeight="1" x14ac:dyDescent="0.25">
      <c r="A20" s="23"/>
      <c r="B20" s="21"/>
      <c r="C20" s="21"/>
      <c r="D20" s="21"/>
      <c r="E20" s="21"/>
      <c r="F20" s="21"/>
      <c r="G20" s="21"/>
      <c r="H20" s="93"/>
      <c r="I20" s="3"/>
      <c r="J20" s="3"/>
      <c r="K20" s="3"/>
      <c r="L20" s="3"/>
      <c r="M20" s="3"/>
    </row>
    <row r="21" spans="1:13" ht="18.600000000000001" hidden="1" customHeight="1" x14ac:dyDescent="0.25">
      <c r="A21" s="47"/>
      <c r="B21" s="21"/>
      <c r="C21" s="21"/>
      <c r="D21" s="21"/>
      <c r="E21" s="21"/>
      <c r="F21" s="21"/>
      <c r="G21" s="21"/>
      <c r="H21" s="93"/>
      <c r="I21" s="3"/>
      <c r="J21" s="3"/>
      <c r="K21" s="3"/>
      <c r="L21" s="3"/>
      <c r="M21" s="3"/>
    </row>
    <row r="22" spans="1:13" ht="11.85" hidden="1" customHeight="1" x14ac:dyDescent="0.25">
      <c r="A22" s="23"/>
      <c r="B22" s="21"/>
      <c r="C22" s="21"/>
      <c r="D22" s="21"/>
      <c r="E22" s="21"/>
      <c r="F22" s="21"/>
      <c r="G22" s="21"/>
      <c r="H22" s="93"/>
      <c r="I22" s="3"/>
      <c r="J22" s="3"/>
      <c r="K22" s="3"/>
      <c r="L22" s="3"/>
      <c r="M22" s="3"/>
    </row>
    <row r="23" spans="1:13" ht="31.5" customHeight="1" x14ac:dyDescent="0.25">
      <c r="A23" s="49" t="s">
        <v>247</v>
      </c>
      <c r="B23" s="21">
        <f t="shared" ref="B23:G23" si="4">B24+B25</f>
        <v>20.8</v>
      </c>
      <c r="C23" s="21">
        <f t="shared" si="4"/>
        <v>20.8</v>
      </c>
      <c r="D23" s="21">
        <f t="shared" si="4"/>
        <v>0</v>
      </c>
      <c r="E23" s="21">
        <f t="shared" si="4"/>
        <v>0</v>
      </c>
      <c r="F23" s="21">
        <f t="shared" si="4"/>
        <v>20.8</v>
      </c>
      <c r="G23" s="21">
        <f t="shared" si="4"/>
        <v>20.8</v>
      </c>
      <c r="H23" s="93"/>
      <c r="I23" s="3">
        <f>F23+F141+F165+F177+F617+F734+F679</f>
        <v>30168.199999999997</v>
      </c>
      <c r="J23" s="3">
        <f>G23+G141+G165+G177+G617+G679+G734</f>
        <v>29797.199999999993</v>
      </c>
      <c r="K23" s="3"/>
      <c r="L23" s="3"/>
      <c r="M23" s="3"/>
    </row>
    <row r="24" spans="1:13" ht="20.25" customHeight="1" x14ac:dyDescent="0.25">
      <c r="A24" s="23" t="s">
        <v>4</v>
      </c>
      <c r="B24" s="21">
        <v>16.8</v>
      </c>
      <c r="C24" s="21">
        <v>16.8</v>
      </c>
      <c r="D24" s="21"/>
      <c r="E24" s="21"/>
      <c r="F24" s="21">
        <f t="shared" ref="F24:F42" si="5">B24+D24</f>
        <v>16.8</v>
      </c>
      <c r="G24" s="29">
        <f t="shared" ref="G24:G42" si="6">C24+E24</f>
        <v>16.8</v>
      </c>
      <c r="H24" s="93"/>
      <c r="I24" s="3"/>
      <c r="J24" s="3"/>
      <c r="K24" s="3"/>
      <c r="L24" s="3"/>
      <c r="M24" s="3"/>
    </row>
    <row r="25" spans="1:13" ht="20.25" customHeight="1" x14ac:dyDescent="0.25">
      <c r="A25" s="23" t="s">
        <v>289</v>
      </c>
      <c r="B25" s="21">
        <v>4</v>
      </c>
      <c r="C25" s="21">
        <v>4</v>
      </c>
      <c r="D25" s="21"/>
      <c r="E25" s="21"/>
      <c r="F25" s="21">
        <f t="shared" ref="F25" si="7">B25+D25</f>
        <v>4</v>
      </c>
      <c r="G25" s="29">
        <f t="shared" ref="G25" si="8">C25+E25</f>
        <v>4</v>
      </c>
      <c r="H25" s="93"/>
      <c r="I25" s="3"/>
      <c r="J25" s="3"/>
      <c r="K25" s="3"/>
      <c r="L25" s="3"/>
      <c r="M25" s="3"/>
    </row>
    <row r="26" spans="1:13" ht="35.25" customHeight="1" x14ac:dyDescent="0.25">
      <c r="A26" s="47" t="s">
        <v>248</v>
      </c>
      <c r="B26" s="33">
        <f>B28+B29</f>
        <v>94.4</v>
      </c>
      <c r="C26" s="33">
        <f t="shared" ref="C26:G26" si="9">C28+C29</f>
        <v>94.4</v>
      </c>
      <c r="D26" s="33">
        <f t="shared" si="9"/>
        <v>0</v>
      </c>
      <c r="E26" s="33">
        <f t="shared" si="9"/>
        <v>0</v>
      </c>
      <c r="F26" s="33">
        <f t="shared" si="9"/>
        <v>94.4</v>
      </c>
      <c r="G26" s="33">
        <f t="shared" si="9"/>
        <v>94.4</v>
      </c>
      <c r="H26" s="93"/>
      <c r="I26" s="3">
        <f>F26+F50+F98+F157+F247+F572+F682+F44+F742+F726</f>
        <v>149944.29999999999</v>
      </c>
      <c r="J26" s="3">
        <f>G26+G98+G157+G247+G572+G682+G726+G744</f>
        <v>147081.9</v>
      </c>
      <c r="K26" s="3"/>
      <c r="L26" s="3"/>
      <c r="M26" s="3"/>
    </row>
    <row r="27" spans="1:13" ht="15" hidden="1" customHeight="1" x14ac:dyDescent="0.25">
      <c r="A27" s="23"/>
      <c r="B27" s="50"/>
      <c r="C27" s="21"/>
      <c r="D27" s="21"/>
      <c r="E27" s="21"/>
      <c r="F27" s="21"/>
      <c r="G27" s="29"/>
      <c r="H27" s="93"/>
      <c r="I27" s="3"/>
      <c r="J27" s="3"/>
      <c r="K27" s="3"/>
      <c r="L27" s="3"/>
      <c r="M27" s="3"/>
    </row>
    <row r="28" spans="1:13" ht="30.75" customHeight="1" x14ac:dyDescent="0.25">
      <c r="A28" s="43" t="s">
        <v>5</v>
      </c>
      <c r="B28" s="52">
        <v>37.200000000000003</v>
      </c>
      <c r="C28" s="52">
        <v>37.200000000000003</v>
      </c>
      <c r="D28" s="21"/>
      <c r="E28" s="21"/>
      <c r="F28" s="21">
        <f t="shared" si="5"/>
        <v>37.200000000000003</v>
      </c>
      <c r="G28" s="29">
        <f t="shared" si="6"/>
        <v>37.200000000000003</v>
      </c>
      <c r="H28" s="93"/>
      <c r="I28" s="3"/>
      <c r="J28" s="3"/>
      <c r="K28" s="3"/>
      <c r="L28" s="3"/>
      <c r="M28" s="3"/>
    </row>
    <row r="29" spans="1:13" ht="19.5" customHeight="1" x14ac:dyDescent="0.25">
      <c r="A29" s="43" t="s">
        <v>294</v>
      </c>
      <c r="B29" s="52">
        <v>57.2</v>
      </c>
      <c r="C29" s="52">
        <v>57.2</v>
      </c>
      <c r="D29" s="21"/>
      <c r="E29" s="21"/>
      <c r="F29" s="21">
        <f t="shared" ref="F29" si="10">B29+D29</f>
        <v>57.2</v>
      </c>
      <c r="G29" s="29">
        <f t="shared" ref="G29" si="11">C29+E29</f>
        <v>57.2</v>
      </c>
      <c r="H29" s="93"/>
      <c r="I29" s="3"/>
      <c r="J29" s="3"/>
      <c r="K29" s="3"/>
      <c r="L29" s="3"/>
      <c r="M29" s="3"/>
    </row>
    <row r="30" spans="1:13" ht="38.1" customHeight="1" x14ac:dyDescent="0.25">
      <c r="A30" s="47" t="s">
        <v>249</v>
      </c>
      <c r="B30" s="80">
        <f>B31+B32+B33+B34</f>
        <v>55.800000000000004</v>
      </c>
      <c r="C30" s="80">
        <f t="shared" ref="C30:G30" si="12">C31+C32+C33+C34</f>
        <v>55.800000000000004</v>
      </c>
      <c r="D30" s="80">
        <f t="shared" si="12"/>
        <v>0</v>
      </c>
      <c r="E30" s="80">
        <f t="shared" si="12"/>
        <v>0</v>
      </c>
      <c r="F30" s="80">
        <f t="shared" si="12"/>
        <v>55.800000000000004</v>
      </c>
      <c r="G30" s="80">
        <f t="shared" si="12"/>
        <v>55.800000000000004</v>
      </c>
      <c r="H30" s="93"/>
      <c r="I30" s="3">
        <f>F30+F54+F112+F161+F333+F588+F689+F722+F730</f>
        <v>83341.799999999988</v>
      </c>
      <c r="J30" s="3">
        <f>G30+G112+G161+G333++G588+G689+G722+G730</f>
        <v>82426.299999999988</v>
      </c>
      <c r="K30" s="3"/>
      <c r="L30" s="3"/>
      <c r="M30" s="3"/>
    </row>
    <row r="31" spans="1:13" ht="36.75" customHeight="1" x14ac:dyDescent="0.25">
      <c r="A31" s="43" t="s">
        <v>6</v>
      </c>
      <c r="B31" s="51">
        <v>36</v>
      </c>
      <c r="C31" s="84">
        <v>36</v>
      </c>
      <c r="D31" s="21"/>
      <c r="E31" s="21"/>
      <c r="F31" s="21">
        <f t="shared" si="5"/>
        <v>36</v>
      </c>
      <c r="G31" s="29">
        <f t="shared" si="6"/>
        <v>36</v>
      </c>
      <c r="H31" s="93"/>
      <c r="I31" s="3"/>
      <c r="J31" s="3"/>
      <c r="K31" s="3"/>
      <c r="L31" s="3"/>
      <c r="M31" s="3"/>
    </row>
    <row r="32" spans="1:13" ht="18.75" customHeight="1" x14ac:dyDescent="0.25">
      <c r="A32" s="43" t="s">
        <v>294</v>
      </c>
      <c r="B32" s="51">
        <v>4.5</v>
      </c>
      <c r="C32" s="52">
        <v>4.5</v>
      </c>
      <c r="D32" s="21"/>
      <c r="E32" s="21"/>
      <c r="F32" s="21">
        <f t="shared" ref="F32" si="13">B32+D32</f>
        <v>4.5</v>
      </c>
      <c r="G32" s="29">
        <f t="shared" ref="G32" si="14">C32+E32</f>
        <v>4.5</v>
      </c>
      <c r="H32" s="93"/>
      <c r="I32" s="3"/>
      <c r="J32" s="3"/>
      <c r="K32" s="3"/>
      <c r="L32" s="3"/>
      <c r="M32" s="3"/>
    </row>
    <row r="33" spans="1:13" ht="13.5" customHeight="1" x14ac:dyDescent="0.25">
      <c r="A33" s="23" t="s">
        <v>317</v>
      </c>
      <c r="B33" s="21">
        <v>11.2</v>
      </c>
      <c r="C33" s="52">
        <v>11.2</v>
      </c>
      <c r="D33" s="52"/>
      <c r="E33" s="21"/>
      <c r="F33" s="21">
        <f t="shared" ref="F33:F34" si="15">B33+D33</f>
        <v>11.2</v>
      </c>
      <c r="G33" s="29">
        <f t="shared" ref="G33:G34" si="16">C33+E33</f>
        <v>11.2</v>
      </c>
      <c r="H33" s="93"/>
      <c r="I33" s="3"/>
      <c r="J33" s="3"/>
      <c r="K33" s="3"/>
      <c r="L33" s="3"/>
      <c r="M33" s="3"/>
    </row>
    <row r="34" spans="1:13" ht="13.5" customHeight="1" x14ac:dyDescent="0.25">
      <c r="A34" s="23" t="s">
        <v>318</v>
      </c>
      <c r="B34" s="21">
        <v>4.0999999999999996</v>
      </c>
      <c r="C34" s="52">
        <v>4.0999999999999996</v>
      </c>
      <c r="D34" s="52"/>
      <c r="E34" s="21"/>
      <c r="F34" s="21">
        <f t="shared" si="15"/>
        <v>4.0999999999999996</v>
      </c>
      <c r="G34" s="29">
        <f t="shared" si="16"/>
        <v>4.0999999999999996</v>
      </c>
      <c r="H34" s="93"/>
      <c r="I34" s="3"/>
      <c r="J34" s="3"/>
      <c r="K34" s="3"/>
      <c r="L34" s="3"/>
      <c r="M34" s="3"/>
    </row>
    <row r="35" spans="1:13" ht="30" hidden="1" customHeight="1" x14ac:dyDescent="0.25">
      <c r="A35" s="47" t="s">
        <v>250</v>
      </c>
      <c r="B35" s="33">
        <f>B36+B37+B39</f>
        <v>0</v>
      </c>
      <c r="C35" s="33">
        <f t="shared" ref="C35:G35" si="17">C36+C37+C39</f>
        <v>0</v>
      </c>
      <c r="D35" s="33">
        <f t="shared" si="17"/>
        <v>0</v>
      </c>
      <c r="E35" s="33">
        <f t="shared" si="17"/>
        <v>0</v>
      </c>
      <c r="F35" s="33">
        <f t="shared" si="17"/>
        <v>0</v>
      </c>
      <c r="G35" s="33">
        <f t="shared" si="17"/>
        <v>0</v>
      </c>
      <c r="H35" s="93"/>
      <c r="I35" s="3"/>
      <c r="J35" s="3"/>
      <c r="K35" s="3"/>
      <c r="L35" s="3"/>
      <c r="M35" s="3"/>
    </row>
    <row r="36" spans="1:13" ht="18.75" hidden="1" customHeight="1" x14ac:dyDescent="0.25">
      <c r="A36" s="23"/>
      <c r="B36" s="21"/>
      <c r="C36" s="21"/>
      <c r="D36" s="21"/>
      <c r="E36" s="21"/>
      <c r="F36" s="21">
        <f t="shared" si="5"/>
        <v>0</v>
      </c>
      <c r="G36" s="29">
        <f t="shared" si="6"/>
        <v>0</v>
      </c>
      <c r="H36" s="93"/>
      <c r="I36" s="3"/>
      <c r="J36" s="3"/>
      <c r="K36" s="3"/>
      <c r="L36" s="3"/>
      <c r="M36" s="3"/>
    </row>
    <row r="37" spans="1:13" ht="18.75" hidden="1" customHeight="1" x14ac:dyDescent="0.25">
      <c r="A37" s="23"/>
      <c r="B37" s="33"/>
      <c r="C37" s="33"/>
      <c r="D37" s="33"/>
      <c r="E37" s="33"/>
      <c r="F37" s="21">
        <f t="shared" ref="F37:F39" si="18">B37+D37</f>
        <v>0</v>
      </c>
      <c r="G37" s="29">
        <f t="shared" ref="G37:G39" si="19">C37+E37</f>
        <v>0</v>
      </c>
      <c r="H37" s="93"/>
      <c r="I37" s="3"/>
      <c r="J37" s="3"/>
      <c r="K37" s="3"/>
      <c r="L37" s="3"/>
      <c r="M37" s="3"/>
    </row>
    <row r="38" spans="1:13" ht="18.75" hidden="1" customHeight="1" x14ac:dyDescent="0.25">
      <c r="A38" s="23"/>
      <c r="B38" s="33"/>
      <c r="C38" s="86"/>
      <c r="D38" s="33"/>
      <c r="E38" s="33"/>
      <c r="F38" s="21"/>
      <c r="G38" s="29"/>
      <c r="H38" s="93"/>
      <c r="I38" s="3"/>
      <c r="J38" s="3"/>
      <c r="K38" s="3"/>
      <c r="L38" s="3"/>
      <c r="M38" s="3"/>
    </row>
    <row r="39" spans="1:13" ht="11.25" hidden="1" customHeight="1" x14ac:dyDescent="0.25">
      <c r="A39" s="23"/>
      <c r="B39" s="33"/>
      <c r="C39" s="33"/>
      <c r="D39" s="33"/>
      <c r="E39" s="33"/>
      <c r="F39" s="21">
        <f t="shared" si="18"/>
        <v>0</v>
      </c>
      <c r="G39" s="29">
        <f t="shared" si="19"/>
        <v>0</v>
      </c>
      <c r="H39" s="93"/>
      <c r="I39" s="3"/>
      <c r="J39" s="3"/>
      <c r="K39" s="3"/>
      <c r="L39" s="3"/>
      <c r="M39" s="3"/>
    </row>
    <row r="40" spans="1:13" ht="20.25" customHeight="1" x14ac:dyDescent="0.25">
      <c r="A40" s="47" t="s">
        <v>251</v>
      </c>
      <c r="B40" s="33">
        <f>B41</f>
        <v>0</v>
      </c>
      <c r="C40" s="33">
        <f t="shared" ref="C40:G40" si="20">C41</f>
        <v>0</v>
      </c>
      <c r="D40" s="33">
        <f t="shared" si="20"/>
        <v>0</v>
      </c>
      <c r="E40" s="33">
        <f t="shared" si="20"/>
        <v>0</v>
      </c>
      <c r="F40" s="33">
        <f t="shared" si="20"/>
        <v>0</v>
      </c>
      <c r="G40" s="33">
        <f t="shared" si="20"/>
        <v>0</v>
      </c>
      <c r="H40" s="93"/>
      <c r="I40" s="3">
        <f>F136+F173+F489+F544+F611+F699+F740</f>
        <v>7080.8410000000013</v>
      </c>
      <c r="J40" s="3">
        <f>G40+G136+G173+G489+G544+G611+G699+F740</f>
        <v>6883.7410000000027</v>
      </c>
      <c r="K40" s="3"/>
      <c r="L40" s="3"/>
      <c r="M40" s="3"/>
    </row>
    <row r="41" spans="1:13" ht="15" customHeight="1" x14ac:dyDescent="0.25">
      <c r="A41" s="21"/>
      <c r="B41" s="21"/>
      <c r="C41" s="21"/>
      <c r="D41" s="21"/>
      <c r="E41" s="21"/>
      <c r="F41" s="21">
        <f t="shared" si="5"/>
        <v>0</v>
      </c>
      <c r="G41" s="29">
        <f t="shared" si="6"/>
        <v>0</v>
      </c>
      <c r="H41" s="93"/>
      <c r="I41" s="3"/>
      <c r="J41" s="3"/>
      <c r="K41" s="3"/>
      <c r="L41" s="3"/>
      <c r="M41" s="3"/>
    </row>
    <row r="42" spans="1:13" ht="36" customHeight="1" x14ac:dyDescent="0.25">
      <c r="A42" s="22" t="s">
        <v>80</v>
      </c>
      <c r="B42" s="50">
        <f>B44+B47</f>
        <v>0</v>
      </c>
      <c r="C42" s="50">
        <f>C44+C47</f>
        <v>0</v>
      </c>
      <c r="D42" s="21"/>
      <c r="E42" s="21"/>
      <c r="F42" s="21">
        <f t="shared" si="5"/>
        <v>0</v>
      </c>
      <c r="G42" s="29">
        <f t="shared" si="6"/>
        <v>0</v>
      </c>
      <c r="H42" s="93"/>
      <c r="I42" s="3"/>
      <c r="J42" s="3"/>
      <c r="K42" s="3"/>
      <c r="L42" s="3"/>
      <c r="M42" s="3"/>
    </row>
    <row r="43" spans="1:13" ht="0.75" customHeight="1" x14ac:dyDescent="0.25">
      <c r="A43" s="53" t="s">
        <v>7</v>
      </c>
      <c r="B43" s="21"/>
      <c r="C43" s="50"/>
      <c r="D43" s="21"/>
      <c r="E43" s="21"/>
      <c r="F43" s="21">
        <f t="shared" ref="F43:F48" si="21">B43+D43</f>
        <v>0</v>
      </c>
      <c r="G43" s="29">
        <f t="shared" ref="G43:G48" si="22">C43+E43</f>
        <v>0</v>
      </c>
      <c r="H43" s="93"/>
      <c r="I43" s="3"/>
      <c r="J43" s="3"/>
      <c r="K43" s="3"/>
      <c r="L43" s="3"/>
      <c r="M43" s="3"/>
    </row>
    <row r="44" spans="1:13" ht="34.5" customHeight="1" x14ac:dyDescent="0.25">
      <c r="A44" s="47" t="s">
        <v>248</v>
      </c>
      <c r="B44" s="50">
        <f>B45+B46</f>
        <v>0</v>
      </c>
      <c r="C44" s="50">
        <f>C45+C46</f>
        <v>0</v>
      </c>
      <c r="D44" s="21"/>
      <c r="E44" s="21"/>
      <c r="F44" s="21">
        <f t="shared" si="21"/>
        <v>0</v>
      </c>
      <c r="G44" s="29">
        <f t="shared" si="22"/>
        <v>0</v>
      </c>
      <c r="H44" s="93"/>
      <c r="I44" s="3"/>
      <c r="J44" s="3"/>
      <c r="K44" s="3"/>
      <c r="L44" s="3"/>
      <c r="M44" s="3"/>
    </row>
    <row r="45" spans="1:13" ht="50.25" customHeight="1" x14ac:dyDescent="0.25">
      <c r="A45" s="39" t="s">
        <v>81</v>
      </c>
      <c r="B45" s="42">
        <v>0</v>
      </c>
      <c r="C45" s="50"/>
      <c r="D45" s="21"/>
      <c r="E45" s="21"/>
      <c r="F45" s="21">
        <f t="shared" si="21"/>
        <v>0</v>
      </c>
      <c r="G45" s="29">
        <f t="shared" si="22"/>
        <v>0</v>
      </c>
      <c r="H45" s="93"/>
      <c r="I45" s="3"/>
      <c r="J45" s="3"/>
      <c r="K45" s="3"/>
      <c r="L45" s="3"/>
      <c r="M45" s="3"/>
    </row>
    <row r="46" spans="1:13" ht="24" customHeight="1" x14ac:dyDescent="0.25">
      <c r="A46" s="40" t="s">
        <v>121</v>
      </c>
      <c r="B46" s="42">
        <v>0</v>
      </c>
      <c r="C46" s="50"/>
      <c r="D46" s="21"/>
      <c r="E46" s="21"/>
      <c r="F46" s="21">
        <f t="shared" si="21"/>
        <v>0</v>
      </c>
      <c r="G46" s="29">
        <f t="shared" si="22"/>
        <v>0</v>
      </c>
      <c r="H46" s="93"/>
      <c r="I46" s="3"/>
      <c r="J46" s="3"/>
      <c r="K46" s="3"/>
      <c r="L46" s="3"/>
      <c r="M46" s="3"/>
    </row>
    <row r="47" spans="1:13" ht="38.25" hidden="1" customHeight="1" x14ac:dyDescent="0.25">
      <c r="A47" s="47" t="s">
        <v>249</v>
      </c>
      <c r="B47" s="21">
        <f>B48</f>
        <v>0</v>
      </c>
      <c r="C47" s="21">
        <f>C48</f>
        <v>0</v>
      </c>
      <c r="D47" s="21"/>
      <c r="E47" s="21"/>
      <c r="F47" s="21">
        <f t="shared" si="21"/>
        <v>0</v>
      </c>
      <c r="G47" s="29">
        <f t="shared" si="22"/>
        <v>0</v>
      </c>
      <c r="H47" s="93"/>
      <c r="I47" s="3"/>
      <c r="J47" s="3"/>
      <c r="K47" s="3"/>
      <c r="L47" s="3"/>
      <c r="M47" s="3"/>
    </row>
    <row r="48" spans="1:13" ht="53.25" hidden="1" customHeight="1" x14ac:dyDescent="0.25">
      <c r="A48" s="53" t="s">
        <v>81</v>
      </c>
      <c r="B48" s="21"/>
      <c r="C48" s="21"/>
      <c r="D48" s="21"/>
      <c r="E48" s="21"/>
      <c r="F48" s="21">
        <f t="shared" si="21"/>
        <v>0</v>
      </c>
      <c r="G48" s="29">
        <f t="shared" si="22"/>
        <v>0</v>
      </c>
      <c r="H48" s="93"/>
      <c r="I48" s="3"/>
      <c r="J48" s="3"/>
      <c r="K48" s="3"/>
      <c r="L48" s="3"/>
      <c r="M48" s="3"/>
    </row>
    <row r="49" spans="1:13" ht="63.75" customHeight="1" x14ac:dyDescent="0.25">
      <c r="A49" s="22" t="s">
        <v>82</v>
      </c>
      <c r="B49" s="41">
        <f t="shared" ref="B49:G49" si="23">B50+B54+B60+B58</f>
        <v>0</v>
      </c>
      <c r="C49" s="41">
        <f t="shared" si="23"/>
        <v>0</v>
      </c>
      <c r="D49" s="41">
        <f t="shared" si="23"/>
        <v>0</v>
      </c>
      <c r="E49" s="41">
        <f t="shared" si="23"/>
        <v>0</v>
      </c>
      <c r="F49" s="41">
        <f t="shared" si="23"/>
        <v>0</v>
      </c>
      <c r="G49" s="41">
        <f t="shared" si="23"/>
        <v>0</v>
      </c>
      <c r="H49" s="93"/>
      <c r="I49" s="3"/>
      <c r="J49" s="3"/>
      <c r="K49" s="3"/>
      <c r="L49" s="3"/>
      <c r="M49" s="3"/>
    </row>
    <row r="50" spans="1:13" ht="36" customHeight="1" x14ac:dyDescent="0.25">
      <c r="A50" s="47" t="s">
        <v>248</v>
      </c>
      <c r="B50" s="41">
        <f>SUM(B51:B53)</f>
        <v>0</v>
      </c>
      <c r="C50" s="21">
        <f>SUM(C51:C53)</f>
        <v>0</v>
      </c>
      <c r="D50" s="21"/>
      <c r="E50" s="21"/>
      <c r="F50" s="21">
        <f>SUM(F51:F53)</f>
        <v>0</v>
      </c>
      <c r="G50" s="48">
        <f>SUM(G51:G53)</f>
        <v>0</v>
      </c>
      <c r="H50" s="93"/>
      <c r="I50" s="3"/>
      <c r="J50" s="3"/>
      <c r="K50" s="3"/>
      <c r="L50" s="3"/>
      <c r="M50" s="3"/>
    </row>
    <row r="51" spans="1:13" ht="33.75" customHeight="1" x14ac:dyDescent="0.25">
      <c r="A51" s="54" t="s">
        <v>83</v>
      </c>
      <c r="B51" s="50"/>
      <c r="C51" s="21"/>
      <c r="D51" s="21"/>
      <c r="E51" s="21"/>
      <c r="F51" s="21">
        <f t="shared" ref="F51:G53" si="24">B51+D51</f>
        <v>0</v>
      </c>
      <c r="G51" s="29">
        <f t="shared" si="24"/>
        <v>0</v>
      </c>
      <c r="H51" s="93"/>
      <c r="I51" s="3"/>
      <c r="J51" s="3"/>
      <c r="K51" s="3"/>
      <c r="L51" s="3"/>
      <c r="M51" s="3"/>
    </row>
    <row r="52" spans="1:13" ht="21" customHeight="1" x14ac:dyDescent="0.25">
      <c r="A52" s="55" t="s">
        <v>123</v>
      </c>
      <c r="B52" s="50"/>
      <c r="C52" s="21"/>
      <c r="D52" s="21"/>
      <c r="E52" s="21"/>
      <c r="F52" s="21">
        <f t="shared" si="24"/>
        <v>0</v>
      </c>
      <c r="G52" s="29">
        <f t="shared" si="24"/>
        <v>0</v>
      </c>
      <c r="H52" s="93"/>
      <c r="I52" s="3"/>
      <c r="J52" s="3"/>
      <c r="K52" s="3"/>
      <c r="L52" s="3"/>
      <c r="M52" s="3"/>
    </row>
    <row r="53" spans="1:13" ht="30.75" customHeight="1" x14ac:dyDescent="0.25">
      <c r="A53" s="57" t="s">
        <v>122</v>
      </c>
      <c r="B53" s="42"/>
      <c r="C53" s="21"/>
      <c r="D53" s="21"/>
      <c r="E53" s="21"/>
      <c r="F53" s="21">
        <f t="shared" si="24"/>
        <v>0</v>
      </c>
      <c r="G53" s="29">
        <f t="shared" si="24"/>
        <v>0</v>
      </c>
      <c r="H53" s="93"/>
      <c r="I53" s="3"/>
      <c r="J53" s="3"/>
      <c r="K53" s="3"/>
      <c r="L53" s="3"/>
      <c r="M53" s="3"/>
    </row>
    <row r="54" spans="1:13" ht="31.5" customHeight="1" x14ac:dyDescent="0.25">
      <c r="A54" s="47" t="s">
        <v>249</v>
      </c>
      <c r="B54" s="50">
        <f>SUM(B55:B57)</f>
        <v>0</v>
      </c>
      <c r="C54" s="21">
        <f>SUM(C55:C57)</f>
        <v>0</v>
      </c>
      <c r="D54" s="21"/>
      <c r="E54" s="21"/>
      <c r="F54" s="21">
        <f>SUM(F55:F57)</f>
        <v>0</v>
      </c>
      <c r="G54" s="48">
        <f>SUM(G55:G57)</f>
        <v>0</v>
      </c>
      <c r="H54" s="93"/>
      <c r="I54" s="3"/>
      <c r="J54" s="3"/>
      <c r="K54" s="3"/>
      <c r="L54" s="3"/>
      <c r="M54" s="3"/>
    </row>
    <row r="55" spans="1:13" ht="30.75" customHeight="1" x14ac:dyDescent="0.25">
      <c r="A55" s="43" t="s">
        <v>83</v>
      </c>
      <c r="B55" s="42"/>
      <c r="C55" s="21"/>
      <c r="D55" s="21"/>
      <c r="E55" s="21"/>
      <c r="F55" s="21">
        <f t="shared" ref="F55:F63" si="25">B55+D55</f>
        <v>0</v>
      </c>
      <c r="G55" s="29">
        <f t="shared" ref="G55:G63" si="26">C55+E55</f>
        <v>0</v>
      </c>
      <c r="H55" s="93"/>
      <c r="I55" s="3"/>
      <c r="J55" s="3"/>
      <c r="K55" s="3"/>
      <c r="L55" s="3"/>
      <c r="M55" s="3"/>
    </row>
    <row r="56" spans="1:13" ht="19.5" customHeight="1" x14ac:dyDescent="0.25">
      <c r="A56" s="56" t="s">
        <v>123</v>
      </c>
      <c r="B56" s="42"/>
      <c r="C56" s="21"/>
      <c r="D56" s="21"/>
      <c r="E56" s="21"/>
      <c r="F56" s="21">
        <f t="shared" si="25"/>
        <v>0</v>
      </c>
      <c r="G56" s="29">
        <f t="shared" si="26"/>
        <v>0</v>
      </c>
      <c r="H56" s="93"/>
      <c r="I56" s="3"/>
      <c r="J56" s="3"/>
      <c r="K56" s="3"/>
      <c r="L56" s="3"/>
      <c r="M56" s="3"/>
    </row>
    <row r="57" spans="1:13" ht="45.75" customHeight="1" x14ac:dyDescent="0.25">
      <c r="A57" s="57" t="s">
        <v>122</v>
      </c>
      <c r="B57" s="42"/>
      <c r="C57" s="21"/>
      <c r="D57" s="21"/>
      <c r="E57" s="21"/>
      <c r="F57" s="21">
        <f t="shared" si="25"/>
        <v>0</v>
      </c>
      <c r="G57" s="29">
        <f t="shared" si="26"/>
        <v>0</v>
      </c>
      <c r="H57" s="93"/>
      <c r="I57" s="3"/>
      <c r="J57" s="3"/>
      <c r="K57" s="3"/>
      <c r="L57" s="3"/>
      <c r="M57" s="3"/>
    </row>
    <row r="58" spans="1:13" ht="18.75" customHeight="1" x14ac:dyDescent="0.25">
      <c r="A58" s="22" t="s">
        <v>75</v>
      </c>
      <c r="B58" s="50">
        <f>B59</f>
        <v>0</v>
      </c>
      <c r="C58" s="21"/>
      <c r="D58" s="21"/>
      <c r="E58" s="21"/>
      <c r="F58" s="21">
        <f t="shared" si="25"/>
        <v>0</v>
      </c>
      <c r="G58" s="29">
        <f t="shared" si="26"/>
        <v>0</v>
      </c>
      <c r="H58" s="93"/>
      <c r="I58" s="3">
        <f>F58+F568+F702</f>
        <v>1129.5999999999999</v>
      </c>
      <c r="J58" s="3">
        <f>G568+G633+G702</f>
        <v>24600.700000000008</v>
      </c>
      <c r="K58" s="3"/>
      <c r="L58" s="3"/>
      <c r="M58" s="3"/>
    </row>
    <row r="59" spans="1:13" ht="38.25" customHeight="1" x14ac:dyDescent="0.25">
      <c r="A59" s="58" t="s">
        <v>172</v>
      </c>
      <c r="B59" s="50"/>
      <c r="C59" s="21"/>
      <c r="D59" s="21"/>
      <c r="E59" s="21"/>
      <c r="F59" s="21">
        <f t="shared" si="25"/>
        <v>0</v>
      </c>
      <c r="G59" s="29">
        <f t="shared" si="26"/>
        <v>0</v>
      </c>
      <c r="H59" s="93"/>
      <c r="I59" s="3"/>
      <c r="J59" s="3"/>
      <c r="K59" s="3"/>
      <c r="L59" s="3"/>
      <c r="M59" s="3"/>
    </row>
    <row r="60" spans="1:13" ht="37.5" customHeight="1" x14ac:dyDescent="0.25">
      <c r="A60" s="49" t="s">
        <v>252</v>
      </c>
      <c r="B60" s="41">
        <f>SUM(B61:B63)</f>
        <v>0</v>
      </c>
      <c r="C60" s="20">
        <f>SUM(C61:C63)</f>
        <v>0</v>
      </c>
      <c r="D60" s="20"/>
      <c r="E60" s="20"/>
      <c r="F60" s="20">
        <f t="shared" si="25"/>
        <v>0</v>
      </c>
      <c r="G60" s="36">
        <f t="shared" si="26"/>
        <v>0</v>
      </c>
      <c r="H60" s="93"/>
      <c r="I60" s="3"/>
      <c r="J60" s="3"/>
      <c r="K60" s="3"/>
      <c r="L60" s="3"/>
      <c r="M60" s="3"/>
    </row>
    <row r="61" spans="1:13" ht="24" customHeight="1" x14ac:dyDescent="0.25">
      <c r="A61" s="43" t="s">
        <v>198</v>
      </c>
      <c r="B61" s="42"/>
      <c r="C61" s="21"/>
      <c r="D61" s="21"/>
      <c r="E61" s="21"/>
      <c r="F61" s="21">
        <f t="shared" si="25"/>
        <v>0</v>
      </c>
      <c r="G61" s="29">
        <f t="shared" si="26"/>
        <v>0</v>
      </c>
      <c r="H61" s="93"/>
      <c r="I61" s="3"/>
      <c r="J61" s="3"/>
      <c r="K61" s="3"/>
      <c r="L61" s="3"/>
      <c r="M61" s="3"/>
    </row>
    <row r="62" spans="1:13" ht="22.5" customHeight="1" x14ac:dyDescent="0.25">
      <c r="A62" s="59" t="s">
        <v>171</v>
      </c>
      <c r="B62" s="42"/>
      <c r="C62" s="21"/>
      <c r="D62" s="21"/>
      <c r="E62" s="21"/>
      <c r="F62" s="21">
        <f t="shared" si="25"/>
        <v>0</v>
      </c>
      <c r="G62" s="29">
        <f t="shared" si="26"/>
        <v>0</v>
      </c>
      <c r="H62" s="93"/>
      <c r="I62" s="3"/>
      <c r="J62" s="3"/>
      <c r="K62" s="3"/>
      <c r="L62" s="3"/>
      <c r="M62" s="3"/>
    </row>
    <row r="63" spans="1:13" ht="33" customHeight="1" x14ac:dyDescent="0.25">
      <c r="A63" s="57" t="s">
        <v>124</v>
      </c>
      <c r="B63" s="42"/>
      <c r="C63" s="21"/>
      <c r="D63" s="21"/>
      <c r="E63" s="21"/>
      <c r="F63" s="21">
        <f t="shared" si="25"/>
        <v>0</v>
      </c>
      <c r="G63" s="29">
        <f t="shared" si="26"/>
        <v>0</v>
      </c>
      <c r="H63" s="93"/>
      <c r="I63" s="3"/>
      <c r="J63" s="3"/>
      <c r="K63" s="3"/>
      <c r="L63" s="3"/>
      <c r="M63" s="3"/>
    </row>
    <row r="64" spans="1:13" s="5" customFormat="1" ht="83.25" customHeight="1" x14ac:dyDescent="0.25">
      <c r="A64" s="37" t="s">
        <v>253</v>
      </c>
      <c r="B64" s="21">
        <f>B65+B71+B156</f>
        <v>3103.7</v>
      </c>
      <c r="C64" s="21">
        <f t="shared" ref="C64:G64" si="27">C65+C71+C156</f>
        <v>3102.8</v>
      </c>
      <c r="D64" s="21">
        <f t="shared" si="27"/>
        <v>0</v>
      </c>
      <c r="E64" s="21">
        <f t="shared" si="27"/>
        <v>0</v>
      </c>
      <c r="F64" s="21">
        <f t="shared" si="27"/>
        <v>3103.7</v>
      </c>
      <c r="G64" s="21">
        <f t="shared" si="27"/>
        <v>3102.8</v>
      </c>
      <c r="H64" s="93"/>
      <c r="I64" s="3"/>
      <c r="J64" s="3"/>
      <c r="K64" s="3"/>
      <c r="L64" s="3"/>
      <c r="M64" s="3"/>
    </row>
    <row r="65" spans="1:13" s="6" customFormat="1" ht="65.25" hidden="1" customHeight="1" x14ac:dyDescent="0.25">
      <c r="A65" s="23" t="s">
        <v>84</v>
      </c>
      <c r="B65" s="21">
        <f>B68+B66</f>
        <v>0</v>
      </c>
      <c r="C65" s="21">
        <f>C68+C66</f>
        <v>0</v>
      </c>
      <c r="D65" s="21"/>
      <c r="E65" s="21"/>
      <c r="F65" s="21">
        <f>F68+F66</f>
        <v>0</v>
      </c>
      <c r="G65" s="48">
        <f>G68+G66</f>
        <v>0</v>
      </c>
      <c r="H65" s="93"/>
      <c r="I65" s="3"/>
      <c r="J65" s="3"/>
      <c r="K65" s="3"/>
      <c r="L65" s="3"/>
      <c r="M65" s="3"/>
    </row>
    <row r="66" spans="1:13" s="6" customFormat="1" ht="31.5" hidden="1" customHeight="1" x14ac:dyDescent="0.25">
      <c r="A66" s="47" t="s">
        <v>250</v>
      </c>
      <c r="B66" s="21">
        <f>B67</f>
        <v>0</v>
      </c>
      <c r="C66" s="21">
        <f>C67</f>
        <v>0</v>
      </c>
      <c r="D66" s="21"/>
      <c r="E66" s="21"/>
      <c r="F66" s="21">
        <f>B66+D66</f>
        <v>0</v>
      </c>
      <c r="G66" s="29">
        <f>C66+E66</f>
        <v>0</v>
      </c>
      <c r="H66" s="93"/>
      <c r="I66" s="3"/>
      <c r="J66" s="3"/>
      <c r="K66" s="3"/>
      <c r="L66" s="3"/>
      <c r="M66" s="3"/>
    </row>
    <row r="67" spans="1:13" s="6" customFormat="1" ht="80.25" hidden="1" customHeight="1" x14ac:dyDescent="0.25">
      <c r="A67" s="58" t="s">
        <v>125</v>
      </c>
      <c r="B67" s="21"/>
      <c r="C67" s="21"/>
      <c r="D67" s="21"/>
      <c r="E67" s="21"/>
      <c r="F67" s="21">
        <f>B67+D67</f>
        <v>0</v>
      </c>
      <c r="G67" s="29">
        <f>C67+E67</f>
        <v>0</v>
      </c>
      <c r="H67" s="93"/>
      <c r="I67" s="3"/>
      <c r="J67" s="3"/>
      <c r="K67" s="3"/>
      <c r="L67" s="3"/>
      <c r="M67" s="3"/>
    </row>
    <row r="68" spans="1:13" ht="24.75" hidden="1" customHeight="1" x14ac:dyDescent="0.25">
      <c r="A68" s="47"/>
      <c r="B68" s="21"/>
      <c r="C68" s="21"/>
      <c r="D68" s="21"/>
      <c r="E68" s="21"/>
      <c r="F68" s="21"/>
      <c r="G68" s="29"/>
      <c r="H68" s="93"/>
      <c r="I68" s="3"/>
      <c r="J68" s="3"/>
      <c r="K68" s="3"/>
      <c r="L68" s="3"/>
      <c r="M68" s="3"/>
    </row>
    <row r="69" spans="1:13" ht="35.25" hidden="1" customHeight="1" x14ac:dyDescent="0.25">
      <c r="A69" s="23"/>
      <c r="B69" s="21"/>
      <c r="C69" s="21"/>
      <c r="D69" s="21"/>
      <c r="E69" s="21"/>
      <c r="F69" s="21"/>
      <c r="G69" s="29"/>
      <c r="H69" s="93"/>
      <c r="I69" s="3"/>
      <c r="J69" s="3"/>
      <c r="K69" s="3"/>
      <c r="L69" s="3"/>
      <c r="M69" s="3"/>
    </row>
    <row r="70" spans="1:13" ht="23.25" hidden="1" customHeight="1" x14ac:dyDescent="0.25">
      <c r="A70" s="23"/>
      <c r="B70" s="21"/>
      <c r="C70" s="21"/>
      <c r="D70" s="21"/>
      <c r="E70" s="21"/>
      <c r="F70" s="21"/>
      <c r="G70" s="29"/>
      <c r="H70" s="93"/>
      <c r="I70" s="3"/>
      <c r="J70" s="3"/>
      <c r="K70" s="3"/>
      <c r="L70" s="3"/>
      <c r="M70" s="3"/>
    </row>
    <row r="71" spans="1:13" ht="40.5" customHeight="1" x14ac:dyDescent="0.25">
      <c r="A71" s="107" t="s">
        <v>85</v>
      </c>
      <c r="B71" s="63">
        <f>B72+B76+B80+B86+B98+B112+B125+B136+B141+B154+B90+B94</f>
        <v>2453.1</v>
      </c>
      <c r="C71" s="63">
        <f>C72+C76+C80+C86+C98+C112+C125+C136+C141+C154+C90+C94</f>
        <v>2452.4</v>
      </c>
      <c r="D71" s="63"/>
      <c r="E71" s="63"/>
      <c r="F71" s="63">
        <f>B71+D71</f>
        <v>2453.1</v>
      </c>
      <c r="G71" s="104">
        <f>C71+E71</f>
        <v>2452.4</v>
      </c>
      <c r="H71" s="93"/>
      <c r="I71" s="3"/>
      <c r="J71" s="3"/>
      <c r="K71" s="3"/>
      <c r="L71" s="3"/>
      <c r="M71" s="3"/>
    </row>
    <row r="72" spans="1:13" ht="19.350000000000001" hidden="1" customHeight="1" x14ac:dyDescent="0.25">
      <c r="A72" s="47"/>
      <c r="B72" s="21"/>
      <c r="C72" s="21"/>
      <c r="D72" s="21"/>
      <c r="E72" s="21"/>
      <c r="F72" s="21"/>
      <c r="G72" s="29"/>
      <c r="H72" s="93"/>
      <c r="I72" s="3"/>
      <c r="J72" s="3"/>
      <c r="K72" s="3"/>
      <c r="L72" s="3"/>
      <c r="M72" s="3"/>
    </row>
    <row r="73" spans="1:13" ht="21" hidden="1" customHeight="1" x14ac:dyDescent="0.25">
      <c r="A73" s="23"/>
      <c r="B73" s="21"/>
      <c r="C73" s="21"/>
      <c r="D73" s="21"/>
      <c r="E73" s="21"/>
      <c r="F73" s="21"/>
      <c r="G73" s="29"/>
      <c r="H73" s="93"/>
      <c r="I73" s="3"/>
      <c r="J73" s="3"/>
      <c r="K73" s="3"/>
      <c r="L73" s="3"/>
      <c r="M73" s="3"/>
    </row>
    <row r="74" spans="1:13" ht="14.25" hidden="1" customHeight="1" x14ac:dyDescent="0.25">
      <c r="A74" s="23"/>
      <c r="B74" s="21"/>
      <c r="C74" s="21"/>
      <c r="D74" s="21"/>
      <c r="E74" s="21"/>
      <c r="F74" s="21"/>
      <c r="G74" s="29"/>
      <c r="H74" s="93"/>
      <c r="I74" s="3"/>
      <c r="J74" s="3"/>
      <c r="K74" s="3"/>
      <c r="L74" s="3"/>
      <c r="M74" s="3"/>
    </row>
    <row r="75" spans="1:13" ht="31.5" hidden="1" customHeight="1" x14ac:dyDescent="0.25">
      <c r="A75" s="23"/>
      <c r="B75" s="21"/>
      <c r="C75" s="21"/>
      <c r="D75" s="21"/>
      <c r="E75" s="21"/>
      <c r="F75" s="21"/>
      <c r="G75" s="29"/>
      <c r="H75" s="93"/>
      <c r="I75" s="3"/>
      <c r="J75" s="3"/>
      <c r="K75" s="3"/>
      <c r="L75" s="3"/>
      <c r="M75" s="3"/>
    </row>
    <row r="76" spans="1:13" ht="24.6" hidden="1" customHeight="1" x14ac:dyDescent="0.25">
      <c r="A76" s="47"/>
      <c r="B76" s="21"/>
      <c r="C76" s="21"/>
      <c r="D76" s="21"/>
      <c r="E76" s="21"/>
      <c r="F76" s="21"/>
      <c r="G76" s="29"/>
      <c r="H76" s="93"/>
      <c r="I76" s="3"/>
      <c r="J76" s="3"/>
      <c r="K76" s="3"/>
      <c r="L76" s="3"/>
      <c r="M76" s="3"/>
    </row>
    <row r="77" spans="1:13" ht="15" hidden="1" customHeight="1" x14ac:dyDescent="0.25">
      <c r="A77" s="23"/>
      <c r="B77" s="21"/>
      <c r="C77" s="21"/>
      <c r="D77" s="21"/>
      <c r="E77" s="21"/>
      <c r="F77" s="21"/>
      <c r="G77" s="29"/>
      <c r="H77" s="93"/>
      <c r="I77" s="3"/>
      <c r="J77" s="3"/>
      <c r="K77" s="3"/>
      <c r="L77" s="3"/>
      <c r="M77" s="3"/>
    </row>
    <row r="78" spans="1:13" ht="16.5" hidden="1" customHeight="1" x14ac:dyDescent="0.25">
      <c r="A78" s="23"/>
      <c r="B78" s="21"/>
      <c r="C78" s="21"/>
      <c r="D78" s="21"/>
      <c r="E78" s="21"/>
      <c r="F78" s="21"/>
      <c r="G78" s="29"/>
      <c r="H78" s="93"/>
      <c r="I78" s="3"/>
      <c r="J78" s="3"/>
      <c r="K78" s="3"/>
      <c r="L78" s="3"/>
      <c r="M78" s="3"/>
    </row>
    <row r="79" spans="1:13" ht="22.5" hidden="1" customHeight="1" x14ac:dyDescent="0.25">
      <c r="A79" s="23"/>
      <c r="B79" s="21"/>
      <c r="C79" s="21"/>
      <c r="D79" s="21"/>
      <c r="E79" s="21"/>
      <c r="F79" s="21"/>
      <c r="G79" s="29"/>
      <c r="H79" s="93"/>
      <c r="I79" s="3"/>
      <c r="J79" s="3"/>
      <c r="K79" s="3"/>
      <c r="L79" s="3"/>
      <c r="M79" s="3"/>
    </row>
    <row r="80" spans="1:13" ht="28.35" hidden="1" customHeight="1" x14ac:dyDescent="0.25">
      <c r="A80" s="60"/>
      <c r="B80" s="21"/>
      <c r="C80" s="21"/>
      <c r="D80" s="21"/>
      <c r="E80" s="21"/>
      <c r="F80" s="21"/>
      <c r="G80" s="29"/>
      <c r="H80" s="93"/>
      <c r="I80" s="3"/>
      <c r="J80" s="3"/>
      <c r="K80" s="3"/>
      <c r="L80" s="3"/>
      <c r="M80" s="3"/>
    </row>
    <row r="81" spans="1:13" ht="17.25" hidden="1" customHeight="1" x14ac:dyDescent="0.25">
      <c r="A81" s="23"/>
      <c r="B81" s="21"/>
      <c r="C81" s="21"/>
      <c r="D81" s="21"/>
      <c r="E81" s="21"/>
      <c r="F81" s="21"/>
      <c r="G81" s="29"/>
      <c r="H81" s="93"/>
      <c r="I81" s="3"/>
      <c r="J81" s="3"/>
      <c r="K81" s="3"/>
      <c r="L81" s="3"/>
      <c r="M81" s="3"/>
    </row>
    <row r="82" spans="1:13" ht="16.5" hidden="1" customHeight="1" x14ac:dyDescent="0.25">
      <c r="A82" s="23"/>
      <c r="B82" s="21"/>
      <c r="C82" s="21"/>
      <c r="D82" s="21"/>
      <c r="E82" s="21"/>
      <c r="F82" s="21"/>
      <c r="G82" s="29"/>
      <c r="H82" s="93"/>
      <c r="I82" s="3"/>
      <c r="J82" s="3"/>
      <c r="K82" s="3"/>
      <c r="L82" s="3"/>
      <c r="M82" s="3"/>
    </row>
    <row r="83" spans="1:13" ht="16.5" hidden="1" customHeight="1" x14ac:dyDescent="0.25">
      <c r="A83" s="23"/>
      <c r="B83" s="21"/>
      <c r="C83" s="21"/>
      <c r="D83" s="21"/>
      <c r="E83" s="21"/>
      <c r="F83" s="21"/>
      <c r="G83" s="29"/>
      <c r="H83" s="93"/>
      <c r="I83" s="3"/>
      <c r="J83" s="3"/>
      <c r="K83" s="3"/>
      <c r="L83" s="3"/>
      <c r="M83" s="3"/>
    </row>
    <row r="84" spans="1:13" ht="14.25" hidden="1" customHeight="1" x14ac:dyDescent="0.25">
      <c r="A84" s="23"/>
      <c r="B84" s="21"/>
      <c r="C84" s="21"/>
      <c r="D84" s="21"/>
      <c r="E84" s="21"/>
      <c r="F84" s="21"/>
      <c r="G84" s="29"/>
      <c r="H84" s="93"/>
      <c r="I84" s="3"/>
      <c r="J84" s="3"/>
      <c r="K84" s="3"/>
      <c r="L84" s="3"/>
      <c r="M84" s="3"/>
    </row>
    <row r="85" spans="1:13" ht="23.1" hidden="1" customHeight="1" x14ac:dyDescent="0.25">
      <c r="A85" s="23"/>
      <c r="B85" s="21"/>
      <c r="C85" s="21"/>
      <c r="D85" s="21"/>
      <c r="E85" s="21"/>
      <c r="F85" s="21"/>
      <c r="G85" s="29"/>
      <c r="H85" s="93"/>
      <c r="I85" s="3"/>
      <c r="J85" s="3"/>
      <c r="K85" s="3"/>
      <c r="L85" s="3"/>
      <c r="M85" s="3"/>
    </row>
    <row r="86" spans="1:13" ht="16.350000000000001" hidden="1" customHeight="1" x14ac:dyDescent="0.25">
      <c r="A86" s="47"/>
      <c r="B86" s="21"/>
      <c r="C86" s="21"/>
      <c r="D86" s="21"/>
      <c r="E86" s="21"/>
      <c r="F86" s="21"/>
      <c r="G86" s="29"/>
      <c r="H86" s="93"/>
      <c r="I86" s="3"/>
      <c r="J86" s="3"/>
      <c r="K86" s="3"/>
      <c r="L86" s="3"/>
      <c r="M86" s="3"/>
    </row>
    <row r="87" spans="1:13" ht="15.75" hidden="1" customHeight="1" x14ac:dyDescent="0.25">
      <c r="A87" s="23"/>
      <c r="B87" s="21"/>
      <c r="C87" s="21"/>
      <c r="D87" s="21"/>
      <c r="E87" s="21"/>
      <c r="F87" s="21"/>
      <c r="G87" s="29"/>
      <c r="H87" s="93"/>
      <c r="I87" s="3"/>
      <c r="J87" s="3"/>
      <c r="K87" s="3"/>
      <c r="L87" s="3"/>
      <c r="M87" s="3"/>
    </row>
    <row r="88" spans="1:13" ht="15.75" hidden="1" customHeight="1" x14ac:dyDescent="0.25">
      <c r="A88" s="23"/>
      <c r="B88" s="21"/>
      <c r="C88" s="21"/>
      <c r="D88" s="21"/>
      <c r="E88" s="21"/>
      <c r="F88" s="21"/>
      <c r="G88" s="29"/>
      <c r="H88" s="93"/>
      <c r="I88" s="3"/>
      <c r="J88" s="3"/>
      <c r="K88" s="3"/>
      <c r="L88" s="3"/>
      <c r="M88" s="3"/>
    </row>
    <row r="89" spans="1:13" ht="25.35" hidden="1" customHeight="1" x14ac:dyDescent="0.25">
      <c r="A89" s="23"/>
      <c r="B89" s="21"/>
      <c r="C89" s="21"/>
      <c r="D89" s="21"/>
      <c r="E89" s="21"/>
      <c r="F89" s="21"/>
      <c r="G89" s="29"/>
      <c r="H89" s="93"/>
      <c r="I89" s="3"/>
      <c r="J89" s="3"/>
      <c r="K89" s="3"/>
      <c r="L89" s="3"/>
      <c r="M89" s="3"/>
    </row>
    <row r="90" spans="1:13" ht="22.5" hidden="1" customHeight="1" x14ac:dyDescent="0.25">
      <c r="A90" s="61"/>
      <c r="B90" s="21"/>
      <c r="C90" s="21"/>
      <c r="D90" s="21"/>
      <c r="E90" s="21"/>
      <c r="F90" s="21"/>
      <c r="G90" s="29"/>
      <c r="H90" s="93"/>
      <c r="I90" s="3"/>
      <c r="J90" s="3"/>
      <c r="K90" s="3"/>
      <c r="L90" s="3"/>
      <c r="M90" s="3"/>
    </row>
    <row r="91" spans="1:13" ht="19.5" hidden="1" customHeight="1" x14ac:dyDescent="0.25">
      <c r="A91" s="23"/>
      <c r="B91" s="21"/>
      <c r="C91" s="21"/>
      <c r="D91" s="21"/>
      <c r="E91" s="21"/>
      <c r="F91" s="21"/>
      <c r="G91" s="29"/>
      <c r="H91" s="93"/>
      <c r="I91" s="3"/>
      <c r="J91" s="3"/>
      <c r="K91" s="3"/>
      <c r="L91" s="3"/>
      <c r="M91" s="3"/>
    </row>
    <row r="92" spans="1:13" ht="18.75" hidden="1" customHeight="1" x14ac:dyDescent="0.25">
      <c r="A92" s="23"/>
      <c r="B92" s="21"/>
      <c r="C92" s="21"/>
      <c r="D92" s="21"/>
      <c r="E92" s="21"/>
      <c r="F92" s="21"/>
      <c r="G92" s="29"/>
      <c r="H92" s="93"/>
      <c r="I92" s="3"/>
      <c r="J92" s="3"/>
      <c r="K92" s="3"/>
      <c r="L92" s="3"/>
      <c r="M92" s="3"/>
    </row>
    <row r="93" spans="1:13" ht="25.35" hidden="1" customHeight="1" x14ac:dyDescent="0.25">
      <c r="A93" s="23"/>
      <c r="B93" s="21"/>
      <c r="C93" s="21"/>
      <c r="D93" s="21"/>
      <c r="E93" s="21"/>
      <c r="F93" s="21"/>
      <c r="G93" s="29"/>
      <c r="H93" s="93"/>
      <c r="I93" s="3"/>
      <c r="J93" s="3"/>
      <c r="K93" s="3"/>
      <c r="L93" s="3"/>
      <c r="M93" s="3"/>
    </row>
    <row r="94" spans="1:13" ht="25.35" hidden="1" customHeight="1" x14ac:dyDescent="0.25">
      <c r="A94" s="47"/>
      <c r="B94" s="21"/>
      <c r="C94" s="21"/>
      <c r="D94" s="21"/>
      <c r="E94" s="21"/>
      <c r="F94" s="21"/>
      <c r="G94" s="29"/>
      <c r="H94" s="93"/>
      <c r="I94" s="3"/>
      <c r="J94" s="3"/>
      <c r="K94" s="3"/>
      <c r="L94" s="3"/>
      <c r="M94" s="3"/>
    </row>
    <row r="95" spans="1:13" ht="15.75" hidden="1" customHeight="1" x14ac:dyDescent="0.25">
      <c r="A95" s="23"/>
      <c r="B95" s="21"/>
      <c r="C95" s="21"/>
      <c r="D95" s="21"/>
      <c r="E95" s="21"/>
      <c r="F95" s="21"/>
      <c r="G95" s="29"/>
      <c r="H95" s="93"/>
      <c r="I95" s="3"/>
      <c r="J95" s="3"/>
      <c r="K95" s="3"/>
      <c r="L95" s="3"/>
      <c r="M95" s="3"/>
    </row>
    <row r="96" spans="1:13" ht="18" hidden="1" customHeight="1" x14ac:dyDescent="0.25">
      <c r="A96" s="23"/>
      <c r="B96" s="21"/>
      <c r="C96" s="21"/>
      <c r="D96" s="21"/>
      <c r="E96" s="21"/>
      <c r="F96" s="21"/>
      <c r="G96" s="29"/>
      <c r="H96" s="93"/>
      <c r="I96" s="3"/>
      <c r="J96" s="3"/>
      <c r="K96" s="3"/>
      <c r="L96" s="3"/>
      <c r="M96" s="3"/>
    </row>
    <row r="97" spans="1:13" ht="18.75" hidden="1" customHeight="1" x14ac:dyDescent="0.25">
      <c r="A97" s="23"/>
      <c r="B97" s="21"/>
      <c r="C97" s="21"/>
      <c r="D97" s="21"/>
      <c r="E97" s="21"/>
      <c r="F97" s="21"/>
      <c r="G97" s="29"/>
      <c r="H97" s="93"/>
      <c r="I97" s="3"/>
      <c r="J97" s="3"/>
      <c r="K97" s="3"/>
      <c r="L97" s="3"/>
      <c r="M97" s="3"/>
    </row>
    <row r="98" spans="1:13" ht="31.5" customHeight="1" x14ac:dyDescent="0.25">
      <c r="A98" s="47" t="s">
        <v>248</v>
      </c>
      <c r="B98" s="21">
        <f t="shared" ref="B98:G98" si="28">SUM(B99:B111)</f>
        <v>858.69999999999982</v>
      </c>
      <c r="C98" s="21">
        <f t="shared" si="28"/>
        <v>858.49999999999989</v>
      </c>
      <c r="D98" s="21">
        <f t="shared" si="28"/>
        <v>0</v>
      </c>
      <c r="E98" s="21">
        <f t="shared" si="28"/>
        <v>0</v>
      </c>
      <c r="F98" s="21">
        <f t="shared" si="28"/>
        <v>858.69999999999982</v>
      </c>
      <c r="G98" s="48">
        <f t="shared" si="28"/>
        <v>858.49999999999989</v>
      </c>
      <c r="H98" s="93"/>
      <c r="I98" s="3"/>
      <c r="J98" s="3"/>
      <c r="K98" s="3"/>
      <c r="L98" s="3"/>
      <c r="M98" s="3"/>
    </row>
    <row r="99" spans="1:13" ht="18" customHeight="1" x14ac:dyDescent="0.25">
      <c r="A99" s="23" t="s">
        <v>8</v>
      </c>
      <c r="B99" s="21">
        <v>184</v>
      </c>
      <c r="C99" s="21">
        <v>184</v>
      </c>
      <c r="D99" s="21"/>
      <c r="E99" s="21"/>
      <c r="F99" s="21">
        <f t="shared" ref="F99:F111" si="29">B99+D99</f>
        <v>184</v>
      </c>
      <c r="G99" s="29">
        <f t="shared" ref="G99:G111" si="30">C99+E99</f>
        <v>184</v>
      </c>
      <c r="H99" s="93"/>
      <c r="I99" s="3"/>
      <c r="J99" s="3"/>
      <c r="K99" s="3"/>
      <c r="L99" s="3"/>
      <c r="M99" s="3"/>
    </row>
    <row r="100" spans="1:13" ht="15.75" customHeight="1" x14ac:dyDescent="0.25">
      <c r="A100" s="62" t="s">
        <v>295</v>
      </c>
      <c r="B100" s="111">
        <v>168</v>
      </c>
      <c r="C100" s="111">
        <v>168</v>
      </c>
      <c r="D100" s="21"/>
      <c r="E100" s="21"/>
      <c r="F100" s="21">
        <f t="shared" si="29"/>
        <v>168</v>
      </c>
      <c r="G100" s="29">
        <f t="shared" si="30"/>
        <v>168</v>
      </c>
      <c r="H100" s="93"/>
      <c r="I100" s="3"/>
      <c r="J100" s="3"/>
      <c r="K100" s="3"/>
      <c r="L100" s="3"/>
      <c r="M100" s="3"/>
    </row>
    <row r="101" spans="1:13" ht="20.25" customHeight="1" x14ac:dyDescent="0.25">
      <c r="A101" s="63" t="s">
        <v>9</v>
      </c>
      <c r="B101" s="21">
        <v>13.4</v>
      </c>
      <c r="C101" s="21">
        <v>13.2</v>
      </c>
      <c r="D101" s="21"/>
      <c r="E101" s="21"/>
      <c r="F101" s="21">
        <f t="shared" si="29"/>
        <v>13.4</v>
      </c>
      <c r="G101" s="29">
        <f t="shared" si="30"/>
        <v>13.2</v>
      </c>
      <c r="H101" s="93"/>
      <c r="I101" s="3"/>
      <c r="J101" s="3"/>
      <c r="K101" s="3"/>
      <c r="L101" s="3"/>
      <c r="M101" s="3"/>
    </row>
    <row r="102" spans="1:13" ht="20.25" customHeight="1" x14ac:dyDescent="0.25">
      <c r="A102" s="63" t="s">
        <v>10</v>
      </c>
      <c r="B102" s="21"/>
      <c r="C102" s="21"/>
      <c r="D102" s="21"/>
      <c r="E102" s="21"/>
      <c r="F102" s="21">
        <f t="shared" si="29"/>
        <v>0</v>
      </c>
      <c r="G102" s="29">
        <f t="shared" si="30"/>
        <v>0</v>
      </c>
      <c r="H102" s="93"/>
      <c r="I102" s="3"/>
      <c r="J102" s="3"/>
      <c r="K102" s="3"/>
      <c r="L102" s="3"/>
      <c r="M102" s="3"/>
    </row>
    <row r="103" spans="1:13" ht="20.25" customHeight="1" x14ac:dyDescent="0.25">
      <c r="A103" s="63" t="s">
        <v>312</v>
      </c>
      <c r="B103" s="21">
        <v>9.5</v>
      </c>
      <c r="C103" s="21">
        <v>9.5</v>
      </c>
      <c r="D103" s="21"/>
      <c r="E103" s="21"/>
      <c r="F103" s="21">
        <f t="shared" ref="F103:F104" si="31">B103+D103</f>
        <v>9.5</v>
      </c>
      <c r="G103" s="29">
        <f t="shared" ref="G103:G104" si="32">C103+E103</f>
        <v>9.5</v>
      </c>
      <c r="H103" s="93"/>
      <c r="I103" s="3"/>
      <c r="J103" s="3"/>
      <c r="K103" s="3"/>
      <c r="L103" s="3"/>
      <c r="M103" s="3"/>
    </row>
    <row r="104" spans="1:13" ht="20.25" customHeight="1" x14ac:dyDescent="0.25">
      <c r="A104" s="63" t="s">
        <v>313</v>
      </c>
      <c r="B104" s="21">
        <v>5.2</v>
      </c>
      <c r="C104" s="21">
        <v>5.2</v>
      </c>
      <c r="D104" s="21"/>
      <c r="E104" s="21"/>
      <c r="F104" s="21">
        <f t="shared" si="31"/>
        <v>5.2</v>
      </c>
      <c r="G104" s="29">
        <f t="shared" si="32"/>
        <v>5.2</v>
      </c>
      <c r="H104" s="93"/>
      <c r="I104" s="3"/>
      <c r="J104" s="3"/>
      <c r="K104" s="3"/>
      <c r="L104" s="3"/>
      <c r="M104" s="3"/>
    </row>
    <row r="105" spans="1:13" ht="27.75" customHeight="1" x14ac:dyDescent="0.25">
      <c r="A105" s="43" t="s">
        <v>11</v>
      </c>
      <c r="B105" s="21">
        <v>11.2</v>
      </c>
      <c r="C105" s="21">
        <v>11.2</v>
      </c>
      <c r="D105" s="21"/>
      <c r="E105" s="21"/>
      <c r="F105" s="21">
        <f t="shared" si="29"/>
        <v>11.2</v>
      </c>
      <c r="G105" s="29">
        <f t="shared" si="30"/>
        <v>11.2</v>
      </c>
      <c r="H105" s="93"/>
      <c r="I105" s="3"/>
      <c r="J105" s="3"/>
      <c r="K105" s="3"/>
      <c r="L105" s="3"/>
      <c r="M105" s="3"/>
    </row>
    <row r="106" spans="1:13" ht="13.5" customHeight="1" x14ac:dyDescent="0.25">
      <c r="A106" s="63" t="s">
        <v>103</v>
      </c>
      <c r="B106" s="21"/>
      <c r="C106" s="21"/>
      <c r="D106" s="21"/>
      <c r="E106" s="21"/>
      <c r="F106" s="21">
        <f t="shared" si="29"/>
        <v>0</v>
      </c>
      <c r="G106" s="29">
        <f t="shared" si="30"/>
        <v>0</v>
      </c>
      <c r="H106" s="93"/>
      <c r="I106" s="3"/>
      <c r="J106" s="3"/>
      <c r="K106" s="3"/>
      <c r="L106" s="3"/>
      <c r="M106" s="3"/>
    </row>
    <row r="107" spans="1:13" ht="13.5" customHeight="1" x14ac:dyDescent="0.25">
      <c r="A107" s="63" t="s">
        <v>238</v>
      </c>
      <c r="B107" s="21"/>
      <c r="C107" s="21"/>
      <c r="D107" s="21"/>
      <c r="E107" s="21"/>
      <c r="F107" s="21">
        <f t="shared" si="29"/>
        <v>0</v>
      </c>
      <c r="G107" s="29">
        <f t="shared" si="30"/>
        <v>0</v>
      </c>
      <c r="H107" s="93"/>
      <c r="I107" s="3"/>
      <c r="J107" s="3"/>
      <c r="K107" s="3"/>
      <c r="L107" s="3"/>
      <c r="M107" s="3"/>
    </row>
    <row r="108" spans="1:13" ht="15" customHeight="1" x14ac:dyDescent="0.25">
      <c r="A108" s="63" t="s">
        <v>101</v>
      </c>
      <c r="B108" s="21">
        <v>8.4</v>
      </c>
      <c r="C108" s="21">
        <v>8.4</v>
      </c>
      <c r="D108" s="21"/>
      <c r="E108" s="21"/>
      <c r="F108" s="21">
        <f t="shared" si="29"/>
        <v>8.4</v>
      </c>
      <c r="G108" s="29">
        <f t="shared" si="30"/>
        <v>8.4</v>
      </c>
      <c r="H108" s="93"/>
      <c r="I108" s="3"/>
      <c r="J108" s="3"/>
      <c r="K108" s="3"/>
      <c r="L108" s="3"/>
      <c r="M108" s="3"/>
    </row>
    <row r="109" spans="1:13" ht="15" customHeight="1" x14ac:dyDescent="0.25">
      <c r="A109" s="63" t="s">
        <v>282</v>
      </c>
      <c r="B109" s="21">
        <v>440.7</v>
      </c>
      <c r="C109" s="21">
        <v>440.7</v>
      </c>
      <c r="D109" s="21"/>
      <c r="E109" s="21"/>
      <c r="F109" s="21">
        <f t="shared" si="29"/>
        <v>440.7</v>
      </c>
      <c r="G109" s="29">
        <f t="shared" si="30"/>
        <v>440.7</v>
      </c>
      <c r="H109" s="93"/>
      <c r="I109" s="3"/>
      <c r="J109" s="3"/>
      <c r="K109" s="3"/>
      <c r="L109" s="3"/>
      <c r="M109" s="3"/>
    </row>
    <row r="110" spans="1:13" ht="15" customHeight="1" x14ac:dyDescent="0.25">
      <c r="A110" s="63" t="s">
        <v>12</v>
      </c>
      <c r="B110" s="21">
        <v>9.9</v>
      </c>
      <c r="C110" s="21">
        <v>9.9</v>
      </c>
      <c r="D110" s="21"/>
      <c r="E110" s="21"/>
      <c r="F110" s="21">
        <f t="shared" si="29"/>
        <v>9.9</v>
      </c>
      <c r="G110" s="29">
        <f t="shared" si="30"/>
        <v>9.9</v>
      </c>
      <c r="H110" s="93"/>
      <c r="I110" s="3"/>
      <c r="J110" s="3"/>
      <c r="K110" s="3"/>
      <c r="L110" s="3"/>
      <c r="M110" s="3"/>
    </row>
    <row r="111" spans="1:13" ht="18" customHeight="1" x14ac:dyDescent="0.25">
      <c r="A111" s="64" t="s">
        <v>170</v>
      </c>
      <c r="B111" s="21">
        <v>8.4</v>
      </c>
      <c r="C111" s="21">
        <v>8.4</v>
      </c>
      <c r="D111" s="21"/>
      <c r="E111" s="21"/>
      <c r="F111" s="21">
        <f t="shared" si="29"/>
        <v>8.4</v>
      </c>
      <c r="G111" s="29">
        <f t="shared" si="30"/>
        <v>8.4</v>
      </c>
      <c r="H111" s="93"/>
      <c r="I111" s="3"/>
      <c r="J111" s="3"/>
      <c r="K111" s="3"/>
      <c r="L111" s="3"/>
      <c r="M111" s="3"/>
    </row>
    <row r="112" spans="1:13" ht="37.5" customHeight="1" x14ac:dyDescent="0.25">
      <c r="A112" s="65" t="s">
        <v>249</v>
      </c>
      <c r="B112" s="21">
        <f>SUM(B113:B124)</f>
        <v>1119.1000000000001</v>
      </c>
      <c r="C112" s="21">
        <f>SUM(C113:C124)</f>
        <v>1118.8000000000002</v>
      </c>
      <c r="D112" s="21">
        <f t="shared" ref="D112:F112" si="33">SUM(D113:D124)</f>
        <v>0</v>
      </c>
      <c r="E112" s="21">
        <f t="shared" si="33"/>
        <v>0</v>
      </c>
      <c r="F112" s="21">
        <f t="shared" si="33"/>
        <v>1119.1000000000001</v>
      </c>
      <c r="G112" s="29">
        <f>SUM(G113:G124)</f>
        <v>1118.8000000000002</v>
      </c>
      <c r="H112" s="93"/>
      <c r="I112" s="3"/>
      <c r="J112" s="3"/>
      <c r="K112" s="3"/>
      <c r="L112" s="3"/>
      <c r="M112" s="3"/>
    </row>
    <row r="113" spans="1:13" ht="18.75" customHeight="1" x14ac:dyDescent="0.25">
      <c r="A113" s="43" t="s">
        <v>8</v>
      </c>
      <c r="B113" s="63">
        <v>224.3</v>
      </c>
      <c r="C113" s="63">
        <v>224.3</v>
      </c>
      <c r="D113" s="21"/>
      <c r="E113" s="21"/>
      <c r="F113" s="21">
        <f t="shared" ref="F113:G124" si="34">B113+D113</f>
        <v>224.3</v>
      </c>
      <c r="G113" s="29">
        <f t="shared" si="34"/>
        <v>224.3</v>
      </c>
      <c r="H113" s="93"/>
      <c r="I113" s="3"/>
      <c r="J113" s="3"/>
      <c r="K113" s="3"/>
      <c r="L113" s="3"/>
      <c r="M113" s="3"/>
    </row>
    <row r="114" spans="1:13" ht="15.75" customHeight="1" x14ac:dyDescent="0.25">
      <c r="A114" s="63" t="s">
        <v>102</v>
      </c>
      <c r="B114" s="63">
        <v>29.6</v>
      </c>
      <c r="C114" s="63">
        <v>29.6</v>
      </c>
      <c r="D114" s="21"/>
      <c r="E114" s="21"/>
      <c r="F114" s="21">
        <f t="shared" si="34"/>
        <v>29.6</v>
      </c>
      <c r="G114" s="29">
        <f t="shared" si="34"/>
        <v>29.6</v>
      </c>
      <c r="H114" s="93"/>
      <c r="I114" s="3"/>
      <c r="J114" s="3"/>
      <c r="K114" s="3"/>
      <c r="L114" s="3"/>
      <c r="M114" s="3"/>
    </row>
    <row r="115" spans="1:13" ht="27.75" customHeight="1" x14ac:dyDescent="0.25">
      <c r="A115" s="43" t="s">
        <v>11</v>
      </c>
      <c r="B115" s="63">
        <v>4.5</v>
      </c>
      <c r="C115" s="63">
        <v>4.5</v>
      </c>
      <c r="D115" s="21"/>
      <c r="E115" s="21"/>
      <c r="F115" s="21">
        <f t="shared" ref="F115:F118" si="35">B115+D115</f>
        <v>4.5</v>
      </c>
      <c r="G115" s="29">
        <f t="shared" ref="G115:G118" si="36">C115+E115</f>
        <v>4.5</v>
      </c>
      <c r="H115" s="93"/>
      <c r="I115" s="3"/>
      <c r="J115" s="3"/>
      <c r="K115" s="3"/>
      <c r="L115" s="3"/>
      <c r="M115" s="3"/>
    </row>
    <row r="116" spans="1:13" ht="22.5" customHeight="1" x14ac:dyDescent="0.25">
      <c r="A116" s="63" t="s">
        <v>103</v>
      </c>
      <c r="B116" s="63"/>
      <c r="C116" s="63"/>
      <c r="D116" s="21"/>
      <c r="E116" s="21"/>
      <c r="F116" s="21">
        <f t="shared" si="35"/>
        <v>0</v>
      </c>
      <c r="G116" s="29">
        <f t="shared" si="34"/>
        <v>0</v>
      </c>
      <c r="H116" s="93"/>
      <c r="I116" s="3"/>
      <c r="J116" s="3"/>
      <c r="K116" s="3"/>
      <c r="L116" s="3"/>
      <c r="M116" s="3"/>
    </row>
    <row r="117" spans="1:13" ht="22.5" customHeight="1" x14ac:dyDescent="0.25">
      <c r="A117" s="63" t="s">
        <v>238</v>
      </c>
      <c r="B117" s="63"/>
      <c r="C117" s="63"/>
      <c r="D117" s="21"/>
      <c r="E117" s="21"/>
      <c r="F117" s="21">
        <f t="shared" ref="F117" si="37">B117+D117</f>
        <v>0</v>
      </c>
      <c r="G117" s="29">
        <f t="shared" ref="G117" si="38">C117+E117</f>
        <v>0</v>
      </c>
      <c r="H117" s="93"/>
      <c r="I117" s="3"/>
      <c r="J117" s="3"/>
      <c r="K117" s="3"/>
      <c r="L117" s="3"/>
      <c r="M117" s="3"/>
    </row>
    <row r="118" spans="1:13" ht="24" customHeight="1" x14ac:dyDescent="0.25">
      <c r="A118" s="63" t="s">
        <v>104</v>
      </c>
      <c r="B118" s="63">
        <v>16.8</v>
      </c>
      <c r="C118" s="63">
        <v>16.8</v>
      </c>
      <c r="D118" s="21"/>
      <c r="E118" s="21"/>
      <c r="F118" s="21">
        <f t="shared" si="35"/>
        <v>16.8</v>
      </c>
      <c r="G118" s="29">
        <f t="shared" si="36"/>
        <v>16.8</v>
      </c>
      <c r="H118" s="93"/>
      <c r="I118" s="3"/>
      <c r="J118" s="3"/>
      <c r="K118" s="3"/>
      <c r="L118" s="3"/>
      <c r="M118" s="3"/>
    </row>
    <row r="119" spans="1:13" ht="19.5" customHeight="1" x14ac:dyDescent="0.25">
      <c r="A119" s="63" t="s">
        <v>282</v>
      </c>
      <c r="B119" s="63">
        <v>241.5</v>
      </c>
      <c r="C119" s="63">
        <v>241.5</v>
      </c>
      <c r="D119" s="21"/>
      <c r="E119" s="21"/>
      <c r="F119" s="21">
        <f t="shared" si="34"/>
        <v>241.5</v>
      </c>
      <c r="G119" s="29">
        <f t="shared" si="34"/>
        <v>241.5</v>
      </c>
      <c r="H119" s="93"/>
      <c r="I119" s="3"/>
      <c r="J119" s="3"/>
      <c r="K119" s="3"/>
      <c r="L119" s="3"/>
      <c r="M119" s="3"/>
    </row>
    <row r="120" spans="1:13" ht="19.5" customHeight="1" x14ac:dyDescent="0.25">
      <c r="A120" s="56" t="s">
        <v>237</v>
      </c>
      <c r="B120" s="63"/>
      <c r="C120" s="63"/>
      <c r="D120" s="21"/>
      <c r="E120" s="21"/>
      <c r="F120" s="21">
        <f t="shared" si="34"/>
        <v>0</v>
      </c>
      <c r="G120" s="29">
        <f t="shared" si="34"/>
        <v>0</v>
      </c>
      <c r="H120" s="93"/>
      <c r="I120" s="3"/>
      <c r="J120" s="3"/>
      <c r="K120" s="3"/>
      <c r="L120" s="3"/>
      <c r="M120" s="3"/>
    </row>
    <row r="121" spans="1:13" ht="19.5" customHeight="1" x14ac:dyDescent="0.25">
      <c r="A121" s="56" t="s">
        <v>334</v>
      </c>
      <c r="B121" s="63">
        <v>6.5</v>
      </c>
      <c r="C121" s="63">
        <v>6.5</v>
      </c>
      <c r="D121" s="21"/>
      <c r="E121" s="21"/>
      <c r="F121" s="21">
        <f t="shared" si="34"/>
        <v>6.5</v>
      </c>
      <c r="G121" s="29">
        <f t="shared" si="34"/>
        <v>6.5</v>
      </c>
      <c r="H121" s="93"/>
      <c r="I121" s="3"/>
      <c r="J121" s="3"/>
      <c r="K121" s="3"/>
      <c r="L121" s="3"/>
      <c r="M121" s="3"/>
    </row>
    <row r="122" spans="1:13" ht="19.5" customHeight="1" x14ac:dyDescent="0.25">
      <c r="A122" s="56" t="s">
        <v>339</v>
      </c>
      <c r="B122" s="63">
        <v>182.3</v>
      </c>
      <c r="C122" s="63">
        <v>182.3</v>
      </c>
      <c r="D122" s="21"/>
      <c r="E122" s="21"/>
      <c r="F122" s="21">
        <f t="shared" si="34"/>
        <v>182.3</v>
      </c>
      <c r="G122" s="29">
        <f t="shared" si="34"/>
        <v>182.3</v>
      </c>
      <c r="H122" s="93"/>
      <c r="I122" s="3"/>
      <c r="J122" s="3"/>
      <c r="K122" s="3"/>
      <c r="L122" s="3"/>
      <c r="M122" s="3"/>
    </row>
    <row r="123" spans="1:13" ht="19.5" customHeight="1" x14ac:dyDescent="0.25">
      <c r="A123" s="56" t="s">
        <v>348</v>
      </c>
      <c r="B123" s="63">
        <v>399.4</v>
      </c>
      <c r="C123" s="63">
        <v>399.4</v>
      </c>
      <c r="D123" s="21"/>
      <c r="E123" s="21"/>
      <c r="F123" s="21">
        <f t="shared" si="34"/>
        <v>399.4</v>
      </c>
      <c r="G123" s="29">
        <f t="shared" si="34"/>
        <v>399.4</v>
      </c>
      <c r="H123" s="93"/>
      <c r="I123" s="3"/>
      <c r="J123" s="3"/>
      <c r="K123" s="3"/>
      <c r="L123" s="3"/>
      <c r="M123" s="3"/>
    </row>
    <row r="124" spans="1:13" ht="30.75" customHeight="1" x14ac:dyDescent="0.25">
      <c r="A124" s="62" t="s">
        <v>126</v>
      </c>
      <c r="B124" s="63">
        <v>14.2</v>
      </c>
      <c r="C124" s="63">
        <v>13.9</v>
      </c>
      <c r="D124" s="21"/>
      <c r="E124" s="21"/>
      <c r="F124" s="21">
        <f t="shared" si="34"/>
        <v>14.2</v>
      </c>
      <c r="G124" s="29">
        <f t="shared" si="34"/>
        <v>13.9</v>
      </c>
      <c r="H124" s="93"/>
      <c r="I124" s="3"/>
      <c r="J124" s="3"/>
      <c r="K124" s="3"/>
      <c r="L124" s="3"/>
      <c r="M124" s="3"/>
    </row>
    <row r="125" spans="1:13" ht="33" customHeight="1" x14ac:dyDescent="0.25">
      <c r="A125" s="87" t="s">
        <v>250</v>
      </c>
      <c r="B125" s="13">
        <f>SUM(B126:B135)</f>
        <v>102.7</v>
      </c>
      <c r="C125" s="85">
        <f t="shared" ref="C125:G125" si="39">SUM(C126:C135)</f>
        <v>102.7</v>
      </c>
      <c r="D125" s="20">
        <f t="shared" si="39"/>
        <v>0</v>
      </c>
      <c r="E125" s="20">
        <f t="shared" si="39"/>
        <v>0</v>
      </c>
      <c r="F125" s="20">
        <f>SUM(F126:F135)</f>
        <v>102.7</v>
      </c>
      <c r="G125" s="13">
        <f t="shared" si="39"/>
        <v>102.7</v>
      </c>
      <c r="H125" s="93"/>
      <c r="I125" s="3"/>
      <c r="J125" s="3"/>
      <c r="K125" s="3"/>
      <c r="L125" s="3"/>
      <c r="M125" s="3"/>
    </row>
    <row r="126" spans="1:13" ht="18.75" customHeight="1" x14ac:dyDescent="0.25">
      <c r="A126" s="43" t="s">
        <v>8</v>
      </c>
      <c r="B126" s="63">
        <v>7.7</v>
      </c>
      <c r="C126" s="63">
        <v>7.7</v>
      </c>
      <c r="D126" s="21"/>
      <c r="E126" s="21"/>
      <c r="F126" s="21">
        <f t="shared" ref="F126:F135" si="40">B126+D126</f>
        <v>7.7</v>
      </c>
      <c r="G126" s="29">
        <f t="shared" ref="G126:G135" si="41">C126+E126</f>
        <v>7.7</v>
      </c>
      <c r="H126" s="93"/>
      <c r="I126" s="3"/>
      <c r="J126" s="3"/>
      <c r="K126" s="3"/>
      <c r="L126" s="3"/>
      <c r="M126" s="3"/>
    </row>
    <row r="127" spans="1:13" ht="18.75" customHeight="1" x14ac:dyDescent="0.25">
      <c r="A127" s="63" t="s">
        <v>105</v>
      </c>
      <c r="B127" s="63">
        <v>7.5</v>
      </c>
      <c r="C127" s="63">
        <v>7.5</v>
      </c>
      <c r="D127" s="21"/>
      <c r="E127" s="21"/>
      <c r="F127" s="21">
        <f t="shared" ref="F127:F129" si="42">B127+D127</f>
        <v>7.5</v>
      </c>
      <c r="G127" s="29">
        <f t="shared" ref="G127:G132" si="43">C127+E127</f>
        <v>7.5</v>
      </c>
      <c r="H127" s="93"/>
      <c r="I127" s="3"/>
      <c r="J127" s="3"/>
      <c r="K127" s="3"/>
      <c r="L127" s="3"/>
      <c r="M127" s="3"/>
    </row>
    <row r="128" spans="1:13" ht="18.75" customHeight="1" x14ac:dyDescent="0.25">
      <c r="A128" s="63" t="s">
        <v>102</v>
      </c>
      <c r="B128" s="63"/>
      <c r="C128" s="63"/>
      <c r="D128" s="21"/>
      <c r="E128" s="21"/>
      <c r="F128" s="21">
        <f t="shared" si="42"/>
        <v>0</v>
      </c>
      <c r="G128" s="29">
        <f t="shared" si="43"/>
        <v>0</v>
      </c>
      <c r="H128" s="93"/>
      <c r="I128" s="3"/>
      <c r="J128" s="3"/>
      <c r="K128" s="3"/>
      <c r="L128" s="3"/>
      <c r="M128" s="3"/>
    </row>
    <row r="129" spans="1:13" ht="18.75" customHeight="1" x14ac:dyDescent="0.25">
      <c r="A129" s="63" t="s">
        <v>237</v>
      </c>
      <c r="B129" s="21"/>
      <c r="C129" s="21"/>
      <c r="D129" s="21"/>
      <c r="E129" s="21"/>
      <c r="F129" s="21">
        <f t="shared" si="42"/>
        <v>0</v>
      </c>
      <c r="G129" s="29">
        <f t="shared" si="43"/>
        <v>0</v>
      </c>
      <c r="H129" s="93"/>
      <c r="I129" s="3"/>
      <c r="J129" s="3"/>
      <c r="K129" s="3"/>
      <c r="L129" s="3"/>
      <c r="M129" s="3"/>
    </row>
    <row r="130" spans="1:13" ht="16.5" customHeight="1" x14ac:dyDescent="0.25">
      <c r="A130" s="63" t="s">
        <v>238</v>
      </c>
      <c r="B130" s="21"/>
      <c r="C130" s="21"/>
      <c r="D130" s="21"/>
      <c r="E130" s="21"/>
      <c r="F130" s="21">
        <f t="shared" si="40"/>
        <v>0</v>
      </c>
      <c r="G130" s="29">
        <f t="shared" si="43"/>
        <v>0</v>
      </c>
      <c r="H130" s="93"/>
      <c r="I130" s="3"/>
      <c r="J130" s="3"/>
      <c r="K130" s="3"/>
      <c r="L130" s="3"/>
      <c r="M130" s="3"/>
    </row>
    <row r="131" spans="1:13" ht="16.5" customHeight="1" x14ac:dyDescent="0.25">
      <c r="A131" s="63" t="s">
        <v>283</v>
      </c>
      <c r="B131" s="21"/>
      <c r="C131" s="21"/>
      <c r="D131" s="21"/>
      <c r="E131" s="21"/>
      <c r="F131" s="21">
        <f t="shared" si="40"/>
        <v>0</v>
      </c>
      <c r="G131" s="29">
        <f t="shared" si="43"/>
        <v>0</v>
      </c>
      <c r="H131" s="93"/>
      <c r="I131" s="3"/>
      <c r="J131" s="3"/>
      <c r="K131" s="3"/>
      <c r="L131" s="3"/>
      <c r="M131" s="3"/>
    </row>
    <row r="132" spans="1:13" ht="21" customHeight="1" x14ac:dyDescent="0.25">
      <c r="A132" s="63" t="s">
        <v>282</v>
      </c>
      <c r="B132" s="63">
        <v>38.299999999999997</v>
      </c>
      <c r="C132" s="63">
        <v>38.299999999999997</v>
      </c>
      <c r="D132" s="21"/>
      <c r="E132" s="21"/>
      <c r="F132" s="21">
        <f t="shared" si="40"/>
        <v>38.299999999999997</v>
      </c>
      <c r="G132" s="29">
        <f t="shared" si="43"/>
        <v>38.299999999999997</v>
      </c>
      <c r="H132" s="93"/>
      <c r="I132" s="3"/>
      <c r="J132" s="3"/>
      <c r="K132" s="3"/>
      <c r="L132" s="3"/>
      <c r="M132" s="3"/>
    </row>
    <row r="133" spans="1:13" ht="24" customHeight="1" x14ac:dyDescent="0.25">
      <c r="A133" s="64" t="s">
        <v>170</v>
      </c>
      <c r="B133" s="21">
        <v>43.9</v>
      </c>
      <c r="C133" s="21">
        <v>43.9</v>
      </c>
      <c r="D133" s="21"/>
      <c r="E133" s="21"/>
      <c r="F133" s="21">
        <f t="shared" si="40"/>
        <v>43.9</v>
      </c>
      <c r="G133" s="29">
        <f t="shared" si="41"/>
        <v>43.9</v>
      </c>
      <c r="H133" s="93"/>
      <c r="I133" s="3"/>
      <c r="J133" s="3"/>
      <c r="K133" s="3"/>
      <c r="L133" s="3"/>
      <c r="M133" s="3"/>
    </row>
    <row r="134" spans="1:13" ht="24" customHeight="1" x14ac:dyDescent="0.25">
      <c r="A134" s="64" t="s">
        <v>101</v>
      </c>
      <c r="B134" s="21">
        <v>1</v>
      </c>
      <c r="C134" s="21">
        <v>1</v>
      </c>
      <c r="D134" s="21"/>
      <c r="E134" s="21"/>
      <c r="F134" s="21">
        <f t="shared" si="40"/>
        <v>1</v>
      </c>
      <c r="G134" s="29">
        <f t="shared" si="41"/>
        <v>1</v>
      </c>
      <c r="H134" s="93"/>
      <c r="I134" s="3"/>
      <c r="J134" s="3"/>
      <c r="K134" s="3"/>
      <c r="L134" s="3"/>
      <c r="M134" s="3"/>
    </row>
    <row r="135" spans="1:13" ht="45.75" customHeight="1" x14ac:dyDescent="0.25">
      <c r="A135" s="43" t="s">
        <v>11</v>
      </c>
      <c r="B135" s="21">
        <v>4.3</v>
      </c>
      <c r="C135" s="21">
        <v>4.3</v>
      </c>
      <c r="D135" s="21"/>
      <c r="E135" s="21"/>
      <c r="F135" s="21">
        <f t="shared" si="40"/>
        <v>4.3</v>
      </c>
      <c r="G135" s="29">
        <f t="shared" si="41"/>
        <v>4.3</v>
      </c>
      <c r="H135" s="93"/>
      <c r="I135" s="3"/>
      <c r="J135" s="3"/>
      <c r="K135" s="3"/>
      <c r="L135" s="3"/>
      <c r="M135" s="3"/>
    </row>
    <row r="136" spans="1:13" ht="17.25" customHeight="1" x14ac:dyDescent="0.25">
      <c r="A136" s="65" t="s">
        <v>251</v>
      </c>
      <c r="B136" s="13">
        <f t="shared" ref="B136:G136" si="44">SUM(B137:B140)</f>
        <v>25.6</v>
      </c>
      <c r="C136" s="13">
        <f t="shared" si="44"/>
        <v>25.6</v>
      </c>
      <c r="D136" s="13">
        <f t="shared" si="44"/>
        <v>0</v>
      </c>
      <c r="E136" s="13">
        <f t="shared" si="44"/>
        <v>0</v>
      </c>
      <c r="F136" s="13">
        <f t="shared" si="44"/>
        <v>25.6</v>
      </c>
      <c r="G136" s="13">
        <f t="shared" si="44"/>
        <v>25.6</v>
      </c>
      <c r="H136" s="93"/>
      <c r="I136" s="3"/>
      <c r="J136" s="3"/>
      <c r="K136" s="3"/>
      <c r="L136" s="3"/>
      <c r="M136" s="3"/>
    </row>
    <row r="137" spans="1:13" ht="21" customHeight="1" x14ac:dyDescent="0.25">
      <c r="A137" s="21" t="s">
        <v>106</v>
      </c>
      <c r="B137" s="21">
        <v>22.5</v>
      </c>
      <c r="C137" s="21">
        <v>22.5</v>
      </c>
      <c r="D137" s="21"/>
      <c r="E137" s="21"/>
      <c r="F137" s="21">
        <f t="shared" ref="F137" si="45">B137+D137</f>
        <v>22.5</v>
      </c>
      <c r="G137" s="29">
        <f t="shared" ref="G137" si="46">C137+E137</f>
        <v>22.5</v>
      </c>
      <c r="H137" s="93"/>
      <c r="I137" s="3"/>
      <c r="J137" s="3"/>
      <c r="K137" s="3"/>
      <c r="L137" s="3"/>
      <c r="M137" s="3"/>
    </row>
    <row r="138" spans="1:13" ht="15.75" customHeight="1" x14ac:dyDescent="0.25">
      <c r="A138" s="63" t="s">
        <v>237</v>
      </c>
      <c r="B138" s="21"/>
      <c r="C138" s="21"/>
      <c r="D138" s="21"/>
      <c r="E138" s="21"/>
      <c r="F138" s="21">
        <f t="shared" ref="F138:F140" si="47">B138+D138</f>
        <v>0</v>
      </c>
      <c r="G138" s="29">
        <f t="shared" ref="G138:G140" si="48">C138+E138</f>
        <v>0</v>
      </c>
      <c r="H138" s="93"/>
      <c r="I138" s="3"/>
      <c r="J138" s="3"/>
      <c r="K138" s="3"/>
      <c r="L138" s="3"/>
      <c r="M138" s="3"/>
    </row>
    <row r="139" spans="1:13" ht="45" customHeight="1" x14ac:dyDescent="0.25">
      <c r="A139" s="43" t="s">
        <v>11</v>
      </c>
      <c r="B139" s="21"/>
      <c r="C139" s="21"/>
      <c r="D139" s="21"/>
      <c r="E139" s="21"/>
      <c r="F139" s="21">
        <f t="shared" si="47"/>
        <v>0</v>
      </c>
      <c r="G139" s="29">
        <f t="shared" si="48"/>
        <v>0</v>
      </c>
      <c r="H139" s="93"/>
      <c r="I139" s="3"/>
      <c r="J139" s="3"/>
      <c r="K139" s="3"/>
      <c r="L139" s="3"/>
      <c r="M139" s="3"/>
    </row>
    <row r="140" spans="1:13" ht="22.5" customHeight="1" x14ac:dyDescent="0.25">
      <c r="A140" s="21" t="s">
        <v>102</v>
      </c>
      <c r="B140" s="21">
        <v>3.1</v>
      </c>
      <c r="C140" s="21">
        <v>3.1</v>
      </c>
      <c r="D140" s="21"/>
      <c r="E140" s="21"/>
      <c r="F140" s="21">
        <f t="shared" si="47"/>
        <v>3.1</v>
      </c>
      <c r="G140" s="29">
        <f t="shared" si="48"/>
        <v>3.1</v>
      </c>
      <c r="H140" s="93"/>
      <c r="I140" s="3"/>
      <c r="J140" s="3"/>
      <c r="K140" s="3"/>
      <c r="L140" s="3"/>
      <c r="M140" s="3"/>
    </row>
    <row r="141" spans="1:13" ht="30.75" customHeight="1" x14ac:dyDescent="0.25">
      <c r="A141" s="49" t="s">
        <v>247</v>
      </c>
      <c r="B141" s="20">
        <f>SUM(B142:B153)</f>
        <v>347</v>
      </c>
      <c r="C141" s="20">
        <f t="shared" ref="C141:G141" si="49">SUM(C142:C153)</f>
        <v>346.8</v>
      </c>
      <c r="D141" s="20">
        <f t="shared" si="49"/>
        <v>0</v>
      </c>
      <c r="E141" s="20">
        <f t="shared" si="49"/>
        <v>0</v>
      </c>
      <c r="F141" s="20">
        <f t="shared" si="49"/>
        <v>347</v>
      </c>
      <c r="G141" s="20">
        <f t="shared" si="49"/>
        <v>346.8</v>
      </c>
      <c r="H141" s="93"/>
      <c r="I141" s="3"/>
      <c r="J141" s="3"/>
      <c r="K141" s="3"/>
      <c r="L141" s="3"/>
      <c r="M141" s="3"/>
    </row>
    <row r="142" spans="1:13" ht="21" customHeight="1" x14ac:dyDescent="0.25">
      <c r="A142" s="23" t="s">
        <v>8</v>
      </c>
      <c r="B142" s="21">
        <v>19.8</v>
      </c>
      <c r="C142" s="21">
        <v>19.8</v>
      </c>
      <c r="D142" s="21"/>
      <c r="E142" s="21"/>
      <c r="F142" s="21">
        <f>B142+D142</f>
        <v>19.8</v>
      </c>
      <c r="G142" s="29">
        <f t="shared" ref="F142:G144" si="50">C142+E142</f>
        <v>19.8</v>
      </c>
      <c r="H142" s="93"/>
      <c r="I142" s="3"/>
      <c r="J142" s="3"/>
      <c r="K142" s="3"/>
      <c r="L142" s="3"/>
      <c r="M142" s="3"/>
    </row>
    <row r="143" spans="1:13" ht="14.25" customHeight="1" x14ac:dyDescent="0.25">
      <c r="A143" s="21" t="s">
        <v>102</v>
      </c>
      <c r="B143" s="21">
        <v>5.9</v>
      </c>
      <c r="C143" s="21">
        <v>5.9</v>
      </c>
      <c r="D143" s="21"/>
      <c r="E143" s="21"/>
      <c r="F143" s="21">
        <f t="shared" si="50"/>
        <v>5.9</v>
      </c>
      <c r="G143" s="29">
        <f t="shared" si="50"/>
        <v>5.9</v>
      </c>
      <c r="H143" s="93"/>
      <c r="I143" s="3"/>
      <c r="J143" s="3"/>
      <c r="K143" s="3"/>
      <c r="L143" s="3"/>
      <c r="M143" s="3"/>
    </row>
    <row r="144" spans="1:13" s="7" customFormat="1" ht="26.25" customHeight="1" x14ac:dyDescent="0.25">
      <c r="A144" s="21" t="s">
        <v>237</v>
      </c>
      <c r="B144" s="21">
        <v>7.2</v>
      </c>
      <c r="C144" s="21">
        <v>7.2</v>
      </c>
      <c r="D144" s="21"/>
      <c r="E144" s="21"/>
      <c r="F144" s="21">
        <f t="shared" si="50"/>
        <v>7.2</v>
      </c>
      <c r="G144" s="29">
        <f t="shared" si="50"/>
        <v>7.2</v>
      </c>
      <c r="H144" s="93"/>
      <c r="I144" s="3"/>
      <c r="J144" s="3"/>
      <c r="K144" s="3"/>
      <c r="L144" s="3"/>
      <c r="M144" s="3"/>
    </row>
    <row r="145" spans="1:13" s="32" customFormat="1" ht="15.75" customHeight="1" x14ac:dyDescent="0.25">
      <c r="A145" s="21" t="s">
        <v>239</v>
      </c>
      <c r="B145" s="21">
        <v>135</v>
      </c>
      <c r="C145" s="21">
        <v>134.80000000000001</v>
      </c>
      <c r="D145" s="21"/>
      <c r="E145" s="21"/>
      <c r="F145" s="21">
        <f t="shared" ref="F145:G147" si="51">B145+D145</f>
        <v>135</v>
      </c>
      <c r="G145" s="29">
        <f t="shared" si="51"/>
        <v>134.80000000000001</v>
      </c>
      <c r="H145" s="93"/>
      <c r="I145" s="3"/>
      <c r="J145" s="3"/>
      <c r="K145" s="3"/>
      <c r="L145" s="3"/>
      <c r="M145" s="3"/>
    </row>
    <row r="146" spans="1:13" s="32" customFormat="1" ht="43.5" customHeight="1" x14ac:dyDescent="0.25">
      <c r="A146" s="23" t="s">
        <v>11</v>
      </c>
      <c r="B146" s="21"/>
      <c r="C146" s="21"/>
      <c r="D146" s="21"/>
      <c r="E146" s="21"/>
      <c r="F146" s="21">
        <f t="shared" si="51"/>
        <v>0</v>
      </c>
      <c r="G146" s="29">
        <f t="shared" si="51"/>
        <v>0</v>
      </c>
      <c r="H146" s="93"/>
      <c r="I146" s="3"/>
      <c r="J146" s="3"/>
      <c r="K146" s="3"/>
      <c r="L146" s="3"/>
      <c r="M146" s="3"/>
    </row>
    <row r="147" spans="1:13" s="32" customFormat="1" ht="19.5" customHeight="1" x14ac:dyDescent="0.25">
      <c r="A147" s="54" t="s">
        <v>314</v>
      </c>
      <c r="B147" s="21">
        <v>40</v>
      </c>
      <c r="C147" s="21">
        <v>40</v>
      </c>
      <c r="D147" s="21"/>
      <c r="E147" s="21"/>
      <c r="F147" s="21">
        <f t="shared" si="51"/>
        <v>40</v>
      </c>
      <c r="G147" s="29">
        <f t="shared" si="51"/>
        <v>40</v>
      </c>
      <c r="H147" s="93"/>
      <c r="I147" s="3"/>
      <c r="J147" s="3"/>
      <c r="K147" s="3"/>
      <c r="L147" s="3"/>
      <c r="M147" s="3"/>
    </row>
    <row r="148" spans="1:13" s="32" customFormat="1" ht="15.75" customHeight="1" x14ac:dyDescent="0.25">
      <c r="A148" s="55" t="s">
        <v>101</v>
      </c>
      <c r="B148" s="21">
        <v>1.5</v>
      </c>
      <c r="C148" s="21">
        <v>1.5</v>
      </c>
      <c r="D148" s="21"/>
      <c r="E148" s="21"/>
      <c r="F148" s="21">
        <f t="shared" ref="F148:F149" si="52">B148+D148</f>
        <v>1.5</v>
      </c>
      <c r="G148" s="29">
        <f t="shared" ref="G148:G149" si="53">C148+E148</f>
        <v>1.5</v>
      </c>
      <c r="H148" s="93"/>
      <c r="I148" s="3"/>
      <c r="J148" s="3"/>
      <c r="K148" s="3"/>
      <c r="L148" s="3"/>
      <c r="M148" s="3"/>
    </row>
    <row r="149" spans="1:13" s="32" customFormat="1" ht="15.75" customHeight="1" x14ac:dyDescent="0.25">
      <c r="A149" s="55" t="s">
        <v>290</v>
      </c>
      <c r="B149" s="21">
        <v>15</v>
      </c>
      <c r="C149" s="21">
        <v>15</v>
      </c>
      <c r="D149" s="21"/>
      <c r="E149" s="21"/>
      <c r="F149" s="21">
        <f t="shared" si="52"/>
        <v>15</v>
      </c>
      <c r="G149" s="29">
        <f t="shared" si="53"/>
        <v>15</v>
      </c>
      <c r="H149" s="93"/>
      <c r="I149" s="3"/>
      <c r="J149" s="3"/>
      <c r="K149" s="3"/>
      <c r="L149" s="3"/>
      <c r="M149" s="3"/>
    </row>
    <row r="150" spans="1:13" s="32" customFormat="1" ht="15.75" customHeight="1" x14ac:dyDescent="0.25">
      <c r="A150" s="55" t="s">
        <v>291</v>
      </c>
      <c r="B150" s="21"/>
      <c r="C150" s="21"/>
      <c r="D150" s="21"/>
      <c r="E150" s="21"/>
      <c r="F150" s="21">
        <f t="shared" ref="F150:F152" si="54">B150+D150</f>
        <v>0</v>
      </c>
      <c r="G150" s="29">
        <f t="shared" ref="G150:G152" si="55">C150+E150</f>
        <v>0</v>
      </c>
      <c r="H150" s="93"/>
      <c r="I150" s="3"/>
      <c r="J150" s="3"/>
      <c r="K150" s="3"/>
      <c r="L150" s="3"/>
      <c r="M150" s="3"/>
    </row>
    <row r="151" spans="1:13" s="32" customFormat="1" ht="15.75" customHeight="1" x14ac:dyDescent="0.25">
      <c r="A151" s="55" t="s">
        <v>103</v>
      </c>
      <c r="B151" s="21"/>
      <c r="C151" s="21"/>
      <c r="D151" s="21"/>
      <c r="E151" s="21"/>
      <c r="F151" s="21">
        <f t="shared" si="54"/>
        <v>0</v>
      </c>
      <c r="G151" s="29">
        <f t="shared" si="55"/>
        <v>0</v>
      </c>
      <c r="H151" s="93"/>
      <c r="I151" s="3"/>
      <c r="J151" s="3"/>
      <c r="K151" s="3"/>
      <c r="L151" s="3"/>
      <c r="M151" s="3"/>
    </row>
    <row r="152" spans="1:13" s="32" customFormat="1" ht="15.75" customHeight="1" x14ac:dyDescent="0.25">
      <c r="A152" s="55" t="s">
        <v>238</v>
      </c>
      <c r="B152" s="21"/>
      <c r="C152" s="21"/>
      <c r="D152" s="21"/>
      <c r="E152" s="21"/>
      <c r="F152" s="21">
        <f t="shared" si="54"/>
        <v>0</v>
      </c>
      <c r="G152" s="29">
        <f t="shared" si="55"/>
        <v>0</v>
      </c>
      <c r="H152" s="93"/>
      <c r="I152" s="3"/>
      <c r="J152" s="3"/>
      <c r="K152" s="3"/>
      <c r="L152" s="3"/>
      <c r="M152" s="3"/>
    </row>
    <row r="153" spans="1:13" s="32" customFormat="1" ht="15.75" customHeight="1" x14ac:dyDescent="0.25">
      <c r="A153" s="63" t="s">
        <v>282</v>
      </c>
      <c r="B153" s="21">
        <v>122.6</v>
      </c>
      <c r="C153" s="21">
        <v>122.6</v>
      </c>
      <c r="D153" s="21"/>
      <c r="E153" s="21"/>
      <c r="F153" s="21">
        <f t="shared" ref="F153" si="56">B153+D153</f>
        <v>122.6</v>
      </c>
      <c r="G153" s="29">
        <f t="shared" ref="G153" si="57">C153+E153</f>
        <v>122.6</v>
      </c>
      <c r="H153" s="93"/>
      <c r="I153" s="3"/>
      <c r="J153" s="3"/>
      <c r="K153" s="3"/>
      <c r="L153" s="3"/>
      <c r="M153" s="3"/>
    </row>
    <row r="154" spans="1:13" ht="20.25" customHeight="1" x14ac:dyDescent="0.25">
      <c r="A154" s="60" t="s">
        <v>254</v>
      </c>
      <c r="B154" s="20">
        <f>SUM(B155:B155)</f>
        <v>0</v>
      </c>
      <c r="C154" s="20">
        <f>SUM(C155:C155)</f>
        <v>0</v>
      </c>
      <c r="D154" s="21"/>
      <c r="E154" s="21"/>
      <c r="F154" s="21">
        <f t="shared" ref="F154:G155" si="58">B154+D154</f>
        <v>0</v>
      </c>
      <c r="G154" s="29">
        <f t="shared" si="58"/>
        <v>0</v>
      </c>
      <c r="H154" s="93"/>
      <c r="I154" s="3">
        <f>F154+F633</f>
        <v>23557.000000000007</v>
      </c>
      <c r="J154" s="3"/>
      <c r="K154" s="3"/>
      <c r="L154" s="3"/>
      <c r="M154" s="3"/>
    </row>
    <row r="155" spans="1:13" ht="46.5" customHeight="1" x14ac:dyDescent="0.25">
      <c r="A155" s="23" t="s">
        <v>11</v>
      </c>
      <c r="B155" s="21"/>
      <c r="C155" s="21"/>
      <c r="D155" s="21"/>
      <c r="E155" s="21"/>
      <c r="F155" s="21">
        <f t="shared" si="58"/>
        <v>0</v>
      </c>
      <c r="G155" s="29">
        <f t="shared" si="58"/>
        <v>0</v>
      </c>
      <c r="H155" s="93"/>
      <c r="I155" s="3"/>
      <c r="J155" s="3"/>
      <c r="K155" s="3"/>
      <c r="L155" s="3"/>
      <c r="M155" s="3"/>
    </row>
    <row r="156" spans="1:13" ht="50.25" customHeight="1" x14ac:dyDescent="0.25">
      <c r="A156" s="105" t="s">
        <v>127</v>
      </c>
      <c r="B156" s="85">
        <f>B157+B165+B169+B173+B161</f>
        <v>650.59999999999991</v>
      </c>
      <c r="C156" s="106">
        <f>C157+C165+C169+C173+C161</f>
        <v>650.4</v>
      </c>
      <c r="D156" s="85"/>
      <c r="E156" s="85"/>
      <c r="F156" s="85">
        <f>F157+F165+F169+F173+F161</f>
        <v>650.59999999999991</v>
      </c>
      <c r="G156" s="85">
        <f>G157+G165+G169+G173+G161</f>
        <v>650.4</v>
      </c>
      <c r="H156" s="93"/>
      <c r="I156" s="3"/>
      <c r="J156" s="3"/>
      <c r="K156" s="3"/>
      <c r="L156" s="3"/>
      <c r="M156" s="3"/>
    </row>
    <row r="157" spans="1:13" ht="32.25" customHeight="1" x14ac:dyDescent="0.25">
      <c r="A157" s="47" t="s">
        <v>248</v>
      </c>
      <c r="B157" s="50">
        <f>SUM(B158:B159)</f>
        <v>158.4</v>
      </c>
      <c r="C157" s="50">
        <f>SUM(C158:C159)</f>
        <v>158.4</v>
      </c>
      <c r="D157" s="50"/>
      <c r="E157" s="50"/>
      <c r="F157" s="52">
        <f>SUM(F158:F159)</f>
        <v>158.4</v>
      </c>
      <c r="G157" s="66">
        <f>SUM(G158:G159)</f>
        <v>158.4</v>
      </c>
      <c r="H157" s="93"/>
      <c r="I157" s="3"/>
      <c r="J157" s="3"/>
      <c r="K157" s="3"/>
      <c r="L157" s="3"/>
      <c r="M157" s="3"/>
    </row>
    <row r="158" spans="1:13" ht="30.75" customHeight="1" x14ac:dyDescent="0.25">
      <c r="A158" s="44" t="s">
        <v>129</v>
      </c>
      <c r="B158" s="42">
        <v>86.4</v>
      </c>
      <c r="C158" s="50">
        <v>86.4</v>
      </c>
      <c r="D158" s="50"/>
      <c r="E158" s="50"/>
      <c r="F158" s="52">
        <f t="shared" ref="F158:G159" si="59">B158+D158</f>
        <v>86.4</v>
      </c>
      <c r="G158" s="67">
        <f t="shared" si="59"/>
        <v>86.4</v>
      </c>
      <c r="H158" s="93"/>
      <c r="I158" s="3"/>
      <c r="J158" s="3"/>
      <c r="K158" s="3"/>
      <c r="L158" s="3"/>
      <c r="M158" s="3"/>
    </row>
    <row r="159" spans="1:13" ht="30" customHeight="1" x14ac:dyDescent="0.25">
      <c r="A159" s="43" t="s">
        <v>128</v>
      </c>
      <c r="B159" s="42">
        <v>72</v>
      </c>
      <c r="C159" s="50">
        <v>72</v>
      </c>
      <c r="D159" s="50"/>
      <c r="E159" s="50"/>
      <c r="F159" s="52">
        <f t="shared" si="59"/>
        <v>72</v>
      </c>
      <c r="G159" s="67">
        <f t="shared" si="59"/>
        <v>72</v>
      </c>
      <c r="H159" s="93"/>
      <c r="I159" s="3"/>
      <c r="J159" s="3"/>
      <c r="K159" s="3"/>
      <c r="L159" s="3"/>
      <c r="M159" s="3"/>
    </row>
    <row r="160" spans="1:13" ht="36.75" hidden="1" customHeight="1" x14ac:dyDescent="0.25">
      <c r="A160" s="23"/>
      <c r="B160" s="21"/>
      <c r="C160" s="50" t="s">
        <v>160</v>
      </c>
      <c r="D160" s="21"/>
      <c r="E160" s="21"/>
      <c r="F160" s="52"/>
      <c r="G160" s="67"/>
      <c r="H160" s="93"/>
      <c r="I160" s="3"/>
      <c r="J160" s="3"/>
      <c r="K160" s="3"/>
      <c r="L160" s="3"/>
      <c r="M160" s="3"/>
    </row>
    <row r="161" spans="1:13" ht="30" customHeight="1" x14ac:dyDescent="0.25">
      <c r="A161" s="47" t="s">
        <v>249</v>
      </c>
      <c r="B161" s="88">
        <f>SUM(B162:B164)</f>
        <v>337.09999999999997</v>
      </c>
      <c r="C161" s="88">
        <f t="shared" ref="C161:G161" si="60">SUM(C162:C164)</f>
        <v>337</v>
      </c>
      <c r="D161" s="88">
        <f t="shared" si="60"/>
        <v>0</v>
      </c>
      <c r="E161" s="88">
        <f t="shared" si="60"/>
        <v>0</v>
      </c>
      <c r="F161" s="88">
        <f t="shared" si="60"/>
        <v>337.09999999999997</v>
      </c>
      <c r="G161" s="88">
        <f t="shared" si="60"/>
        <v>337</v>
      </c>
      <c r="H161" s="93"/>
      <c r="I161" s="3"/>
      <c r="J161" s="3"/>
      <c r="K161" s="3"/>
      <c r="L161" s="3"/>
      <c r="M161" s="3"/>
    </row>
    <row r="162" spans="1:13" ht="20.25" customHeight="1" x14ac:dyDescent="0.25">
      <c r="A162" s="43" t="s">
        <v>128</v>
      </c>
      <c r="B162" s="42">
        <v>144.1</v>
      </c>
      <c r="C162" s="83">
        <v>144</v>
      </c>
      <c r="D162" s="50"/>
      <c r="E162" s="21"/>
      <c r="F162" s="52">
        <f t="shared" ref="F162:G164" si="61">B162+D162</f>
        <v>144.1</v>
      </c>
      <c r="G162" s="67">
        <f t="shared" si="61"/>
        <v>144</v>
      </c>
      <c r="H162" s="93"/>
      <c r="I162" s="3"/>
      <c r="J162" s="3"/>
      <c r="K162" s="3"/>
      <c r="L162" s="3"/>
      <c r="M162" s="3"/>
    </row>
    <row r="163" spans="1:13" ht="36" customHeight="1" x14ac:dyDescent="0.25">
      <c r="A163" s="44" t="s">
        <v>129</v>
      </c>
      <c r="B163" s="42">
        <v>172.7</v>
      </c>
      <c r="C163" s="83">
        <v>172.7</v>
      </c>
      <c r="D163" s="50"/>
      <c r="E163" s="21"/>
      <c r="F163" s="52">
        <f t="shared" si="61"/>
        <v>172.7</v>
      </c>
      <c r="G163" s="67">
        <f t="shared" si="61"/>
        <v>172.7</v>
      </c>
      <c r="H163" s="93"/>
      <c r="I163" s="3"/>
      <c r="J163" s="3"/>
      <c r="K163" s="3"/>
      <c r="L163" s="3"/>
      <c r="M163" s="3"/>
    </row>
    <row r="164" spans="1:13" ht="24.75" customHeight="1" x14ac:dyDescent="0.25">
      <c r="A164" s="43" t="s">
        <v>330</v>
      </c>
      <c r="B164" s="42">
        <v>20.3</v>
      </c>
      <c r="C164" s="50">
        <v>20.3</v>
      </c>
      <c r="D164" s="50"/>
      <c r="E164" s="50"/>
      <c r="F164" s="50">
        <f t="shared" si="61"/>
        <v>20.3</v>
      </c>
      <c r="G164" s="68">
        <f t="shared" si="61"/>
        <v>20.3</v>
      </c>
      <c r="H164" s="93"/>
      <c r="I164" s="3"/>
      <c r="J164" s="3"/>
      <c r="K164" s="3"/>
      <c r="L164" s="3"/>
      <c r="M164" s="3"/>
    </row>
    <row r="165" spans="1:13" ht="30.75" customHeight="1" x14ac:dyDescent="0.25">
      <c r="A165" s="49" t="s">
        <v>247</v>
      </c>
      <c r="B165" s="41">
        <f t="shared" ref="B165:G165" si="62">SUM(B166:B168)</f>
        <v>101.6</v>
      </c>
      <c r="C165" s="41">
        <f t="shared" si="62"/>
        <v>101.5</v>
      </c>
      <c r="D165" s="41">
        <f t="shared" si="62"/>
        <v>0</v>
      </c>
      <c r="E165" s="41">
        <f t="shared" si="62"/>
        <v>0</v>
      </c>
      <c r="F165" s="41">
        <f t="shared" si="62"/>
        <v>101.6</v>
      </c>
      <c r="G165" s="41">
        <f t="shared" si="62"/>
        <v>101.5</v>
      </c>
      <c r="H165" s="93"/>
      <c r="I165" s="3"/>
      <c r="J165" s="3"/>
      <c r="K165" s="3"/>
      <c r="L165" s="3"/>
      <c r="M165" s="3"/>
    </row>
    <row r="166" spans="1:13" ht="21" customHeight="1" x14ac:dyDescent="0.25">
      <c r="A166" s="43" t="s">
        <v>199</v>
      </c>
      <c r="B166" s="42">
        <v>48.4</v>
      </c>
      <c r="C166" s="50">
        <v>48.3</v>
      </c>
      <c r="D166" s="50"/>
      <c r="E166" s="50"/>
      <c r="F166" s="50">
        <f t="shared" ref="F166:G168" si="63">B166+D166</f>
        <v>48.4</v>
      </c>
      <c r="G166" s="68">
        <f t="shared" si="63"/>
        <v>48.3</v>
      </c>
      <c r="H166" s="93"/>
      <c r="I166" s="3"/>
      <c r="J166" s="3"/>
      <c r="K166" s="3"/>
      <c r="L166" s="3"/>
      <c r="M166" s="3"/>
    </row>
    <row r="167" spans="1:13" ht="30.75" customHeight="1" x14ac:dyDescent="0.25">
      <c r="A167" s="44" t="s">
        <v>129</v>
      </c>
      <c r="B167" s="42">
        <v>17.2</v>
      </c>
      <c r="C167" s="50">
        <v>17.2</v>
      </c>
      <c r="D167" s="50"/>
      <c r="E167" s="50"/>
      <c r="F167" s="50">
        <f t="shared" si="63"/>
        <v>17.2</v>
      </c>
      <c r="G167" s="68">
        <f t="shared" si="63"/>
        <v>17.2</v>
      </c>
      <c r="H167" s="93"/>
      <c r="I167" s="3"/>
      <c r="J167" s="3"/>
      <c r="K167" s="3"/>
      <c r="L167" s="3"/>
      <c r="M167" s="3"/>
    </row>
    <row r="168" spans="1:13" ht="24.75" customHeight="1" x14ac:dyDescent="0.25">
      <c r="A168" s="43" t="s">
        <v>128</v>
      </c>
      <c r="B168" s="42">
        <v>36</v>
      </c>
      <c r="C168" s="50">
        <v>36</v>
      </c>
      <c r="D168" s="50"/>
      <c r="E168" s="50"/>
      <c r="F168" s="50">
        <f t="shared" si="63"/>
        <v>36</v>
      </c>
      <c r="G168" s="68">
        <f t="shared" si="63"/>
        <v>36</v>
      </c>
      <c r="H168" s="93"/>
      <c r="I168" s="3"/>
      <c r="J168" s="3"/>
      <c r="K168" s="3"/>
      <c r="L168" s="3"/>
      <c r="M168" s="3"/>
    </row>
    <row r="169" spans="1:13" ht="31.5" customHeight="1" x14ac:dyDescent="0.25">
      <c r="A169" s="47" t="s">
        <v>250</v>
      </c>
      <c r="B169" s="88">
        <f>B170+B171+B172</f>
        <v>29.5</v>
      </c>
      <c r="C169" s="88">
        <f t="shared" ref="C169:G169" si="64">C170+C171+C172</f>
        <v>29.5</v>
      </c>
      <c r="D169" s="88">
        <f t="shared" si="64"/>
        <v>0</v>
      </c>
      <c r="E169" s="88">
        <f t="shared" si="64"/>
        <v>0</v>
      </c>
      <c r="F169" s="88">
        <f t="shared" si="64"/>
        <v>29.5</v>
      </c>
      <c r="G169" s="88">
        <f t="shared" si="64"/>
        <v>29.5</v>
      </c>
      <c r="H169" s="93"/>
      <c r="I169" s="3"/>
      <c r="J169" s="3"/>
      <c r="K169" s="3"/>
      <c r="L169" s="3"/>
      <c r="M169" s="3"/>
    </row>
    <row r="170" spans="1:13" ht="21" customHeight="1" x14ac:dyDescent="0.25">
      <c r="A170" s="43" t="s">
        <v>128</v>
      </c>
      <c r="B170" s="42">
        <v>12</v>
      </c>
      <c r="C170" s="21">
        <v>12</v>
      </c>
      <c r="D170" s="21"/>
      <c r="E170" s="21"/>
      <c r="F170" s="21">
        <f>B170+D170</f>
        <v>12</v>
      </c>
      <c r="G170" s="29">
        <f>C170+E170</f>
        <v>12</v>
      </c>
      <c r="H170" s="93"/>
      <c r="I170" s="3"/>
      <c r="J170" s="3"/>
      <c r="K170" s="3"/>
      <c r="L170" s="3"/>
      <c r="M170" s="3"/>
    </row>
    <row r="171" spans="1:13" ht="29.25" customHeight="1" x14ac:dyDescent="0.25">
      <c r="A171" s="43" t="s">
        <v>199</v>
      </c>
      <c r="B171" s="42">
        <v>11.8</v>
      </c>
      <c r="C171" s="21">
        <v>11.8</v>
      </c>
      <c r="D171" s="21"/>
      <c r="E171" s="21"/>
      <c r="F171" s="21">
        <f t="shared" ref="F171:F172" si="65">B171+D171</f>
        <v>11.8</v>
      </c>
      <c r="G171" s="29">
        <f t="shared" ref="G171:G172" si="66">C171+E171</f>
        <v>11.8</v>
      </c>
      <c r="H171" s="93"/>
      <c r="I171" s="3"/>
      <c r="J171" s="3"/>
      <c r="K171" s="3"/>
      <c r="L171" s="3"/>
      <c r="M171" s="3"/>
    </row>
    <row r="172" spans="1:13" ht="31.5" customHeight="1" x14ac:dyDescent="0.25">
      <c r="A172" s="44" t="s">
        <v>129</v>
      </c>
      <c r="B172" s="42">
        <v>5.7</v>
      </c>
      <c r="C172" s="21">
        <v>5.7</v>
      </c>
      <c r="D172" s="21"/>
      <c r="E172" s="21"/>
      <c r="F172" s="21">
        <f t="shared" si="65"/>
        <v>5.7</v>
      </c>
      <c r="G172" s="29">
        <f t="shared" si="66"/>
        <v>5.7</v>
      </c>
      <c r="H172" s="93"/>
      <c r="I172" s="3"/>
      <c r="J172" s="3"/>
      <c r="K172" s="3"/>
      <c r="L172" s="3"/>
      <c r="M172" s="3"/>
    </row>
    <row r="173" spans="1:13" ht="22.5" customHeight="1" x14ac:dyDescent="0.25">
      <c r="A173" s="47" t="s">
        <v>251</v>
      </c>
      <c r="B173" s="20">
        <f>B174</f>
        <v>24</v>
      </c>
      <c r="C173" s="20">
        <f>C174</f>
        <v>24</v>
      </c>
      <c r="D173" s="20"/>
      <c r="E173" s="20"/>
      <c r="F173" s="20">
        <f>F174</f>
        <v>24</v>
      </c>
      <c r="G173" s="13">
        <f>G174</f>
        <v>24</v>
      </c>
      <c r="H173" s="93"/>
      <c r="I173" s="3"/>
      <c r="J173" s="3"/>
      <c r="K173" s="3"/>
      <c r="L173" s="3"/>
      <c r="M173" s="3"/>
    </row>
    <row r="174" spans="1:13" ht="21.75" customHeight="1" x14ac:dyDescent="0.25">
      <c r="A174" s="23" t="s">
        <v>128</v>
      </c>
      <c r="B174" s="21">
        <v>24</v>
      </c>
      <c r="C174" s="21">
        <v>24</v>
      </c>
      <c r="D174" s="21"/>
      <c r="E174" s="21"/>
      <c r="F174" s="21">
        <f>B174+D174</f>
        <v>24</v>
      </c>
      <c r="G174" s="29">
        <f>C174+E174</f>
        <v>24</v>
      </c>
      <c r="H174" s="93"/>
      <c r="I174" s="3"/>
      <c r="J174" s="3"/>
      <c r="K174" s="3"/>
      <c r="L174" s="3"/>
      <c r="M174" s="3"/>
    </row>
    <row r="175" spans="1:13" ht="33.6" customHeight="1" x14ac:dyDescent="0.25">
      <c r="A175" s="22" t="s">
        <v>185</v>
      </c>
      <c r="B175" s="35">
        <f t="shared" ref="B175:G175" si="67">B176+B246+B632+B571+B543</f>
        <v>70093.36099999999</v>
      </c>
      <c r="C175" s="35">
        <f t="shared" si="67"/>
        <v>67111.62000000001</v>
      </c>
      <c r="D175" s="35">
        <f t="shared" si="67"/>
        <v>191482.4</v>
      </c>
      <c r="E175" s="35">
        <f t="shared" si="67"/>
        <v>191325</v>
      </c>
      <c r="F175" s="35">
        <f t="shared" si="67"/>
        <v>261575.761</v>
      </c>
      <c r="G175" s="35">
        <f t="shared" si="67"/>
        <v>258436.61999999997</v>
      </c>
      <c r="H175" s="93"/>
      <c r="I175" s="3"/>
      <c r="J175" s="3"/>
      <c r="K175" s="3"/>
      <c r="L175" s="3"/>
      <c r="M175" s="3"/>
    </row>
    <row r="176" spans="1:13" ht="32.25" customHeight="1" x14ac:dyDescent="0.25">
      <c r="A176" s="23" t="s">
        <v>177</v>
      </c>
      <c r="B176" s="30">
        <f>B177</f>
        <v>16725.600000000002</v>
      </c>
      <c r="C176" s="30">
        <f t="shared" ref="C176:G176" si="68">C177</f>
        <v>16355</v>
      </c>
      <c r="D176" s="30">
        <f t="shared" si="68"/>
        <v>11395.300000000001</v>
      </c>
      <c r="E176" s="30">
        <f t="shared" si="68"/>
        <v>11395.300000000001</v>
      </c>
      <c r="F176" s="30">
        <f t="shared" si="68"/>
        <v>28120.899999999998</v>
      </c>
      <c r="G176" s="30">
        <f t="shared" si="68"/>
        <v>27750.299999999996</v>
      </c>
      <c r="H176" s="93"/>
      <c r="I176" s="3"/>
      <c r="J176" s="3"/>
      <c r="K176" s="3"/>
      <c r="L176" s="3"/>
      <c r="M176" s="3"/>
    </row>
    <row r="177" spans="1:13" ht="34.5" customHeight="1" x14ac:dyDescent="0.25">
      <c r="A177" s="100" t="s">
        <v>263</v>
      </c>
      <c r="B177" s="104">
        <f>B178+B229+B235</f>
        <v>16725.600000000002</v>
      </c>
      <c r="C177" s="104">
        <f t="shared" ref="C177:G177" si="69">C178+C229+C235</f>
        <v>16355</v>
      </c>
      <c r="D177" s="104">
        <f t="shared" si="69"/>
        <v>11395.300000000001</v>
      </c>
      <c r="E177" s="104">
        <f t="shared" si="69"/>
        <v>11395.300000000001</v>
      </c>
      <c r="F177" s="104">
        <f t="shared" si="69"/>
        <v>28120.899999999998</v>
      </c>
      <c r="G177" s="104">
        <f t="shared" si="69"/>
        <v>27750.299999999996</v>
      </c>
      <c r="H177" s="93"/>
      <c r="I177" s="3"/>
      <c r="J177" s="3"/>
      <c r="K177" s="3"/>
      <c r="L177" s="3"/>
      <c r="M177" s="3"/>
    </row>
    <row r="178" spans="1:13" s="4" customFormat="1" ht="30.75" customHeight="1" x14ac:dyDescent="0.25">
      <c r="A178" s="22" t="s">
        <v>13</v>
      </c>
      <c r="B178" s="31">
        <f t="shared" ref="B178:G178" si="70">B179+B180+B183+B184+B188+B190+B199+B206+B213+B217</f>
        <v>16567.600000000002</v>
      </c>
      <c r="C178" s="31">
        <f t="shared" si="70"/>
        <v>16205.800000000001</v>
      </c>
      <c r="D178" s="31">
        <f t="shared" si="70"/>
        <v>11395.300000000001</v>
      </c>
      <c r="E178" s="31">
        <f t="shared" si="70"/>
        <v>11395.300000000001</v>
      </c>
      <c r="F178" s="31">
        <f t="shared" si="70"/>
        <v>27962.899999999998</v>
      </c>
      <c r="G178" s="31">
        <f t="shared" si="70"/>
        <v>27601.099999999995</v>
      </c>
      <c r="H178" s="93"/>
      <c r="I178" s="3"/>
      <c r="J178" s="3"/>
      <c r="K178" s="3"/>
      <c r="L178" s="3"/>
      <c r="M178" s="3"/>
    </row>
    <row r="179" spans="1:13" ht="18.600000000000001" customHeight="1" x14ac:dyDescent="0.25">
      <c r="A179" s="22" t="s">
        <v>14</v>
      </c>
      <c r="B179" s="29">
        <v>8371.7000000000007</v>
      </c>
      <c r="C179" s="21">
        <v>8371.7000000000007</v>
      </c>
      <c r="D179" s="21">
        <v>8752</v>
      </c>
      <c r="E179" s="21">
        <v>8752</v>
      </c>
      <c r="F179" s="21">
        <f t="shared" ref="F179:F198" si="71">B179+D179</f>
        <v>17123.7</v>
      </c>
      <c r="G179" s="29">
        <f t="shared" ref="G179:G198" si="72">C179+E179</f>
        <v>17123.7</v>
      </c>
      <c r="H179" s="93"/>
      <c r="I179" s="3"/>
      <c r="J179" s="3"/>
      <c r="K179" s="3"/>
      <c r="L179" s="3"/>
      <c r="M179" s="3"/>
    </row>
    <row r="180" spans="1:13" ht="16.350000000000001" customHeight="1" x14ac:dyDescent="0.25">
      <c r="A180" s="22" t="s">
        <v>15</v>
      </c>
      <c r="B180" s="20">
        <f>B181+B182</f>
        <v>0.6</v>
      </c>
      <c r="C180" s="20">
        <f>C181+C182</f>
        <v>0.6</v>
      </c>
      <c r="D180" s="20">
        <f>D181+D182</f>
        <v>0</v>
      </c>
      <c r="E180" s="20">
        <f>E181+E182</f>
        <v>0</v>
      </c>
      <c r="F180" s="20">
        <f t="shared" si="71"/>
        <v>0.6</v>
      </c>
      <c r="G180" s="36">
        <f t="shared" si="72"/>
        <v>0.6</v>
      </c>
      <c r="H180" s="93"/>
      <c r="I180" s="3"/>
      <c r="J180" s="3"/>
      <c r="K180" s="3"/>
      <c r="L180" s="3"/>
      <c r="M180" s="3"/>
    </row>
    <row r="181" spans="1:13" ht="17.100000000000001" customHeight="1" x14ac:dyDescent="0.25">
      <c r="A181" s="23" t="s">
        <v>213</v>
      </c>
      <c r="B181" s="21"/>
      <c r="C181" s="21"/>
      <c r="D181" s="21"/>
      <c r="E181" s="21"/>
      <c r="F181" s="21">
        <f t="shared" si="71"/>
        <v>0</v>
      </c>
      <c r="G181" s="29">
        <f t="shared" si="72"/>
        <v>0</v>
      </c>
      <c r="H181" s="93"/>
      <c r="I181" s="3"/>
      <c r="J181" s="3"/>
      <c r="K181" s="3"/>
      <c r="L181" s="3"/>
      <c r="M181" s="3"/>
    </row>
    <row r="182" spans="1:13" ht="17.100000000000001" customHeight="1" x14ac:dyDescent="0.25">
      <c r="A182" s="23" t="s">
        <v>16</v>
      </c>
      <c r="B182" s="21">
        <v>0.6</v>
      </c>
      <c r="C182" s="21">
        <v>0.6</v>
      </c>
      <c r="D182" s="21">
        <v>0</v>
      </c>
      <c r="E182" s="21"/>
      <c r="F182" s="21">
        <f t="shared" si="71"/>
        <v>0.6</v>
      </c>
      <c r="G182" s="29">
        <f t="shared" si="72"/>
        <v>0.6</v>
      </c>
      <c r="H182" s="93"/>
      <c r="I182" s="3"/>
      <c r="J182" s="3"/>
      <c r="K182" s="3"/>
      <c r="L182" s="3"/>
      <c r="M182" s="3"/>
    </row>
    <row r="183" spans="1:13" ht="17.850000000000001" customHeight="1" x14ac:dyDescent="0.25">
      <c r="A183" s="22" t="s">
        <v>17</v>
      </c>
      <c r="B183" s="29">
        <v>2506.4</v>
      </c>
      <c r="C183" s="21">
        <v>2506.4</v>
      </c>
      <c r="D183" s="21">
        <v>2613.1</v>
      </c>
      <c r="E183" s="21">
        <v>2613.1</v>
      </c>
      <c r="F183" s="21">
        <f t="shared" si="71"/>
        <v>5119.5</v>
      </c>
      <c r="G183" s="29">
        <f t="shared" si="72"/>
        <v>5119.5</v>
      </c>
      <c r="H183" s="93"/>
      <c r="I183" s="3"/>
      <c r="J183" s="3"/>
      <c r="K183" s="3"/>
      <c r="L183" s="3"/>
      <c r="M183" s="3"/>
    </row>
    <row r="184" spans="1:13" ht="17.100000000000001" customHeight="1" x14ac:dyDescent="0.25">
      <c r="A184" s="22" t="s">
        <v>18</v>
      </c>
      <c r="B184" s="20">
        <f>B185+B187+B186</f>
        <v>36.6</v>
      </c>
      <c r="C184" s="20">
        <f t="shared" ref="C184:E184" si="73">C185+C187+C186</f>
        <v>32.4</v>
      </c>
      <c r="D184" s="20">
        <f t="shared" si="73"/>
        <v>0</v>
      </c>
      <c r="E184" s="20">
        <f t="shared" si="73"/>
        <v>0</v>
      </c>
      <c r="F184" s="21">
        <f t="shared" si="71"/>
        <v>36.6</v>
      </c>
      <c r="G184" s="29">
        <f t="shared" si="72"/>
        <v>32.4</v>
      </c>
      <c r="H184" s="93"/>
      <c r="I184" s="3"/>
      <c r="J184" s="3"/>
      <c r="K184" s="3"/>
      <c r="L184" s="3"/>
      <c r="M184" s="3"/>
    </row>
    <row r="185" spans="1:13" ht="17.100000000000001" customHeight="1" x14ac:dyDescent="0.25">
      <c r="A185" s="23" t="s">
        <v>19</v>
      </c>
      <c r="B185" s="21">
        <v>22.6</v>
      </c>
      <c r="C185" s="21">
        <v>19.7</v>
      </c>
      <c r="D185" s="21"/>
      <c r="E185" s="21"/>
      <c r="F185" s="21">
        <f t="shared" si="71"/>
        <v>22.6</v>
      </c>
      <c r="G185" s="29">
        <f t="shared" si="72"/>
        <v>19.7</v>
      </c>
      <c r="H185" s="93"/>
      <c r="I185" s="3"/>
      <c r="J185" s="3"/>
      <c r="K185" s="3"/>
      <c r="L185" s="3"/>
      <c r="M185" s="3"/>
    </row>
    <row r="186" spans="1:13" ht="17.100000000000001" hidden="1" customHeight="1" x14ac:dyDescent="0.25">
      <c r="A186" s="23" t="s">
        <v>220</v>
      </c>
      <c r="B186" s="21"/>
      <c r="C186" s="21"/>
      <c r="D186" s="21"/>
      <c r="E186" s="21"/>
      <c r="F186" s="21">
        <f t="shared" si="71"/>
        <v>0</v>
      </c>
      <c r="G186" s="29">
        <f t="shared" si="72"/>
        <v>0</v>
      </c>
      <c r="H186" s="93"/>
      <c r="I186" s="3"/>
      <c r="J186" s="3"/>
      <c r="K186" s="3"/>
      <c r="L186" s="3"/>
      <c r="M186" s="3"/>
    </row>
    <row r="187" spans="1:13" ht="16.5" customHeight="1" x14ac:dyDescent="0.25">
      <c r="A187" s="23" t="s">
        <v>20</v>
      </c>
      <c r="B187" s="21">
        <v>14</v>
      </c>
      <c r="C187" s="21">
        <v>12.7</v>
      </c>
      <c r="D187" s="21"/>
      <c r="E187" s="21"/>
      <c r="F187" s="21">
        <f t="shared" si="71"/>
        <v>14</v>
      </c>
      <c r="G187" s="29">
        <f t="shared" si="72"/>
        <v>12.7</v>
      </c>
      <c r="H187" s="93"/>
      <c r="I187" s="3"/>
      <c r="J187" s="3"/>
      <c r="K187" s="3"/>
      <c r="L187" s="3"/>
      <c r="M187" s="3"/>
    </row>
    <row r="188" spans="1:13" ht="18" hidden="1" customHeight="1" x14ac:dyDescent="0.25">
      <c r="A188" s="22" t="s">
        <v>21</v>
      </c>
      <c r="B188" s="20">
        <f>B189</f>
        <v>0</v>
      </c>
      <c r="C188" s="20">
        <f>C189</f>
        <v>0</v>
      </c>
      <c r="D188" s="21"/>
      <c r="E188" s="20">
        <f>E189</f>
        <v>0</v>
      </c>
      <c r="F188" s="21">
        <f t="shared" si="71"/>
        <v>0</v>
      </c>
      <c r="G188" s="29">
        <f t="shared" si="72"/>
        <v>0</v>
      </c>
      <c r="H188" s="93"/>
      <c r="I188" s="3"/>
      <c r="J188" s="3"/>
      <c r="K188" s="3"/>
      <c r="L188" s="3"/>
      <c r="M188" s="3"/>
    </row>
    <row r="189" spans="1:13" ht="18.75" hidden="1" customHeight="1" x14ac:dyDescent="0.25">
      <c r="A189" s="23" t="s">
        <v>22</v>
      </c>
      <c r="B189" s="21"/>
      <c r="C189" s="21"/>
      <c r="D189" s="21"/>
      <c r="E189" s="21"/>
      <c r="F189" s="21">
        <f t="shared" si="71"/>
        <v>0</v>
      </c>
      <c r="G189" s="29">
        <f t="shared" si="72"/>
        <v>0</v>
      </c>
      <c r="H189" s="93"/>
      <c r="I189" s="3"/>
      <c r="J189" s="3"/>
      <c r="K189" s="3"/>
      <c r="L189" s="3"/>
      <c r="M189" s="3"/>
    </row>
    <row r="190" spans="1:13" ht="18.75" customHeight="1" x14ac:dyDescent="0.25">
      <c r="A190" s="22" t="s">
        <v>23</v>
      </c>
      <c r="B190" s="20">
        <f>SUM(B191:B198)</f>
        <v>1893</v>
      </c>
      <c r="C190" s="20">
        <f>SUM(C191:C198)</f>
        <v>1646</v>
      </c>
      <c r="D190" s="21"/>
      <c r="E190" s="20">
        <f>SUM(E191:E197)</f>
        <v>0</v>
      </c>
      <c r="F190" s="20">
        <f>SUM(F191:F198)</f>
        <v>1893</v>
      </c>
      <c r="G190" s="20">
        <f>SUM(G191:G198)</f>
        <v>1646</v>
      </c>
      <c r="H190" s="93"/>
      <c r="I190" s="3"/>
      <c r="J190" s="3"/>
      <c r="K190" s="3"/>
      <c r="L190" s="3"/>
      <c r="M190" s="3"/>
    </row>
    <row r="191" spans="1:13" ht="16.350000000000001" customHeight="1" x14ac:dyDescent="0.25">
      <c r="A191" s="23" t="s">
        <v>24</v>
      </c>
      <c r="B191" s="21">
        <v>420.5</v>
      </c>
      <c r="C191" s="21">
        <v>339.5</v>
      </c>
      <c r="D191" s="21"/>
      <c r="E191" s="21"/>
      <c r="F191" s="21">
        <f t="shared" si="71"/>
        <v>420.5</v>
      </c>
      <c r="G191" s="29">
        <f t="shared" si="72"/>
        <v>339.5</v>
      </c>
      <c r="H191" s="93"/>
      <c r="I191" s="3"/>
      <c r="J191" s="3"/>
      <c r="K191" s="3"/>
      <c r="L191" s="3"/>
      <c r="M191" s="3"/>
    </row>
    <row r="192" spans="1:13" ht="18.600000000000001" customHeight="1" x14ac:dyDescent="0.25">
      <c r="A192" s="23" t="s">
        <v>25</v>
      </c>
      <c r="B192" s="21">
        <v>516</v>
      </c>
      <c r="C192" s="21">
        <v>434.8</v>
      </c>
      <c r="D192" s="21"/>
      <c r="E192" s="21"/>
      <c r="F192" s="21">
        <f t="shared" si="71"/>
        <v>516</v>
      </c>
      <c r="G192" s="29">
        <f t="shared" si="72"/>
        <v>434.8</v>
      </c>
      <c r="H192" s="93"/>
      <c r="I192" s="3"/>
      <c r="J192" s="3"/>
      <c r="K192" s="3"/>
      <c r="L192" s="3"/>
      <c r="M192" s="3"/>
    </row>
    <row r="193" spans="1:13" ht="18.600000000000001" customHeight="1" x14ac:dyDescent="0.25">
      <c r="A193" s="23" t="s">
        <v>26</v>
      </c>
      <c r="B193" s="21">
        <v>53.4</v>
      </c>
      <c r="C193" s="21">
        <v>53.4</v>
      </c>
      <c r="D193" s="21"/>
      <c r="E193" s="21"/>
      <c r="F193" s="21">
        <f t="shared" si="71"/>
        <v>53.4</v>
      </c>
      <c r="G193" s="29">
        <f t="shared" si="72"/>
        <v>53.4</v>
      </c>
      <c r="H193" s="93"/>
      <c r="I193" s="3"/>
      <c r="J193" s="3"/>
      <c r="K193" s="3"/>
      <c r="L193" s="3"/>
      <c r="M193" s="3"/>
    </row>
    <row r="194" spans="1:13" ht="16.350000000000001" customHeight="1" x14ac:dyDescent="0.25">
      <c r="A194" s="23" t="s">
        <v>27</v>
      </c>
      <c r="B194" s="21">
        <v>330.1</v>
      </c>
      <c r="C194" s="21">
        <v>279.7</v>
      </c>
      <c r="D194" s="21"/>
      <c r="E194" s="21"/>
      <c r="F194" s="21">
        <f t="shared" si="71"/>
        <v>330.1</v>
      </c>
      <c r="G194" s="29">
        <f t="shared" si="72"/>
        <v>279.7</v>
      </c>
      <c r="H194" s="93"/>
      <c r="I194" s="3"/>
      <c r="J194" s="3"/>
      <c r="K194" s="3"/>
      <c r="L194" s="3"/>
      <c r="M194" s="3"/>
    </row>
    <row r="195" spans="1:13" ht="15.6" customHeight="1" x14ac:dyDescent="0.25">
      <c r="A195" s="23" t="s">
        <v>28</v>
      </c>
      <c r="B195" s="21">
        <v>40.9</v>
      </c>
      <c r="C195" s="21">
        <v>32.1</v>
      </c>
      <c r="D195" s="21"/>
      <c r="E195" s="21"/>
      <c r="F195" s="21">
        <f t="shared" si="71"/>
        <v>40.9</v>
      </c>
      <c r="G195" s="29">
        <f t="shared" si="72"/>
        <v>32.1</v>
      </c>
      <c r="H195" s="93"/>
      <c r="I195" s="3"/>
      <c r="J195" s="3"/>
      <c r="K195" s="3"/>
      <c r="L195" s="3"/>
      <c r="M195" s="3"/>
    </row>
    <row r="196" spans="1:13" ht="18" customHeight="1" x14ac:dyDescent="0.25">
      <c r="A196" s="23" t="s">
        <v>201</v>
      </c>
      <c r="B196" s="21">
        <v>146.5</v>
      </c>
      <c r="C196" s="21">
        <v>137.9</v>
      </c>
      <c r="D196" s="21"/>
      <c r="E196" s="21"/>
      <c r="F196" s="21">
        <f t="shared" si="71"/>
        <v>146.5</v>
      </c>
      <c r="G196" s="29">
        <f t="shared" si="72"/>
        <v>137.9</v>
      </c>
      <c r="H196" s="93"/>
      <c r="I196" s="3"/>
      <c r="J196" s="3"/>
      <c r="K196" s="3"/>
      <c r="L196" s="3"/>
      <c r="M196" s="3"/>
    </row>
    <row r="197" spans="1:13" ht="16.350000000000001" customHeight="1" x14ac:dyDescent="0.25">
      <c r="A197" s="23" t="s">
        <v>202</v>
      </c>
      <c r="B197" s="21">
        <v>350.3</v>
      </c>
      <c r="C197" s="21">
        <v>342.2</v>
      </c>
      <c r="D197" s="21"/>
      <c r="E197" s="21"/>
      <c r="F197" s="21">
        <f t="shared" si="71"/>
        <v>350.3</v>
      </c>
      <c r="G197" s="29">
        <f t="shared" si="72"/>
        <v>342.2</v>
      </c>
      <c r="H197" s="93"/>
      <c r="I197" s="3"/>
      <c r="J197" s="3"/>
      <c r="K197" s="3"/>
      <c r="L197" s="3"/>
      <c r="M197" s="3"/>
    </row>
    <row r="198" spans="1:13" ht="16.350000000000001" customHeight="1" x14ac:dyDescent="0.25">
      <c r="A198" s="23" t="s">
        <v>221</v>
      </c>
      <c r="B198" s="21">
        <v>35.299999999999997</v>
      </c>
      <c r="C198" s="21">
        <v>26.4</v>
      </c>
      <c r="D198" s="21"/>
      <c r="E198" s="21"/>
      <c r="F198" s="21">
        <f t="shared" si="71"/>
        <v>35.299999999999997</v>
      </c>
      <c r="G198" s="29">
        <f t="shared" si="72"/>
        <v>26.4</v>
      </c>
      <c r="H198" s="93"/>
      <c r="I198" s="3"/>
      <c r="J198" s="3"/>
      <c r="K198" s="3"/>
      <c r="L198" s="3"/>
      <c r="M198" s="3"/>
    </row>
    <row r="199" spans="1:13" ht="18.75" customHeight="1" x14ac:dyDescent="0.25">
      <c r="A199" s="22" t="s">
        <v>30</v>
      </c>
      <c r="B199" s="20">
        <f t="shared" ref="B199:G199" si="74">SUM(B200:B205)</f>
        <v>46.199999999999996</v>
      </c>
      <c r="C199" s="20">
        <f t="shared" si="74"/>
        <v>46.099999999999994</v>
      </c>
      <c r="D199" s="20">
        <f t="shared" si="74"/>
        <v>0</v>
      </c>
      <c r="E199" s="20">
        <f t="shared" si="74"/>
        <v>0</v>
      </c>
      <c r="F199" s="20">
        <f t="shared" si="74"/>
        <v>46.199999999999996</v>
      </c>
      <c r="G199" s="20">
        <f t="shared" si="74"/>
        <v>46.099999999999994</v>
      </c>
      <c r="H199" s="93"/>
      <c r="I199" s="3"/>
      <c r="J199" s="3"/>
      <c r="K199" s="3"/>
      <c r="L199" s="3"/>
      <c r="M199" s="3"/>
    </row>
    <row r="200" spans="1:13" ht="19.350000000000001" customHeight="1" x14ac:dyDescent="0.25">
      <c r="A200" s="23" t="s">
        <v>31</v>
      </c>
      <c r="B200" s="21">
        <v>0.7</v>
      </c>
      <c r="C200" s="21">
        <v>0.7</v>
      </c>
      <c r="D200" s="21"/>
      <c r="E200" s="21"/>
      <c r="F200" s="21">
        <f t="shared" ref="F200:G205" si="75">B200+D200</f>
        <v>0.7</v>
      </c>
      <c r="G200" s="29">
        <f t="shared" si="75"/>
        <v>0.7</v>
      </c>
      <c r="H200" s="93"/>
      <c r="I200" s="3"/>
      <c r="J200" s="3"/>
      <c r="K200" s="3"/>
      <c r="L200" s="3"/>
      <c r="M200" s="3"/>
    </row>
    <row r="201" spans="1:13" ht="18.600000000000001" customHeight="1" x14ac:dyDescent="0.25">
      <c r="A201" s="23" t="s">
        <v>53</v>
      </c>
      <c r="B201" s="21">
        <v>13.1</v>
      </c>
      <c r="C201" s="21">
        <v>13.1</v>
      </c>
      <c r="D201" s="21"/>
      <c r="E201" s="21"/>
      <c r="F201" s="21">
        <f t="shared" si="75"/>
        <v>13.1</v>
      </c>
      <c r="G201" s="29">
        <f t="shared" si="75"/>
        <v>13.1</v>
      </c>
      <c r="H201" s="93"/>
      <c r="I201" s="3"/>
      <c r="J201" s="3"/>
      <c r="K201" s="3"/>
      <c r="L201" s="3"/>
      <c r="M201" s="3"/>
    </row>
    <row r="202" spans="1:13" ht="18.600000000000001" customHeight="1" x14ac:dyDescent="0.25">
      <c r="A202" s="23" t="s">
        <v>145</v>
      </c>
      <c r="B202" s="21">
        <v>5</v>
      </c>
      <c r="C202" s="21">
        <v>5</v>
      </c>
      <c r="D202" s="21"/>
      <c r="E202" s="21"/>
      <c r="F202" s="21">
        <f t="shared" si="75"/>
        <v>5</v>
      </c>
      <c r="G202" s="29">
        <f t="shared" si="75"/>
        <v>5</v>
      </c>
      <c r="H202" s="93"/>
      <c r="I202" s="3"/>
      <c r="J202" s="3"/>
      <c r="K202" s="3"/>
      <c r="L202" s="3"/>
      <c r="M202" s="3"/>
    </row>
    <row r="203" spans="1:13" ht="18.600000000000001" customHeight="1" x14ac:dyDescent="0.25">
      <c r="A203" s="23" t="s">
        <v>188</v>
      </c>
      <c r="B203" s="21">
        <v>22.5</v>
      </c>
      <c r="C203" s="21">
        <v>22.5</v>
      </c>
      <c r="D203" s="21"/>
      <c r="E203" s="21"/>
      <c r="F203" s="21">
        <f t="shared" si="75"/>
        <v>22.5</v>
      </c>
      <c r="G203" s="29">
        <f t="shared" si="75"/>
        <v>22.5</v>
      </c>
      <c r="H203" s="93"/>
      <c r="I203" s="3"/>
      <c r="J203" s="3"/>
      <c r="K203" s="3"/>
      <c r="L203" s="3"/>
      <c r="M203" s="3"/>
    </row>
    <row r="204" spans="1:13" ht="18.600000000000001" customHeight="1" x14ac:dyDescent="0.25">
      <c r="A204" s="23" t="s">
        <v>55</v>
      </c>
      <c r="B204" s="21">
        <v>4.9000000000000004</v>
      </c>
      <c r="C204" s="21">
        <v>4.8</v>
      </c>
      <c r="D204" s="21"/>
      <c r="E204" s="21"/>
      <c r="F204" s="21">
        <f t="shared" si="75"/>
        <v>4.9000000000000004</v>
      </c>
      <c r="G204" s="29">
        <f t="shared" si="75"/>
        <v>4.8</v>
      </c>
      <c r="H204" s="93"/>
      <c r="I204" s="3"/>
      <c r="J204" s="3"/>
      <c r="K204" s="3"/>
      <c r="L204" s="3"/>
      <c r="M204" s="3"/>
    </row>
    <row r="205" spans="1:13" ht="18.600000000000001" customHeight="1" x14ac:dyDescent="0.25">
      <c r="A205" s="23" t="s">
        <v>223</v>
      </c>
      <c r="B205" s="21"/>
      <c r="C205" s="21"/>
      <c r="D205" s="21"/>
      <c r="E205" s="21"/>
      <c r="F205" s="21">
        <f>B205+D205</f>
        <v>0</v>
      </c>
      <c r="G205" s="29">
        <f t="shared" si="75"/>
        <v>0</v>
      </c>
      <c r="H205" s="93"/>
      <c r="I205" s="3"/>
      <c r="J205" s="3"/>
      <c r="K205" s="3"/>
      <c r="L205" s="3"/>
      <c r="M205" s="3"/>
    </row>
    <row r="206" spans="1:13" ht="18.600000000000001" customHeight="1" x14ac:dyDescent="0.25">
      <c r="A206" s="22" t="s">
        <v>32</v>
      </c>
      <c r="B206" s="20">
        <f>SUM(B207:B212)</f>
        <v>144</v>
      </c>
      <c r="C206" s="20">
        <f>SUM(C207:C212)</f>
        <v>142.6</v>
      </c>
      <c r="D206" s="20">
        <f>SUM(D207:D212)</f>
        <v>0</v>
      </c>
      <c r="E206" s="20">
        <f>SUM(E207:E212)</f>
        <v>0</v>
      </c>
      <c r="F206" s="20">
        <f t="shared" ref="F206" si="76">B206+D206</f>
        <v>144</v>
      </c>
      <c r="G206" s="36">
        <f t="shared" ref="G206" si="77">C206+E206</f>
        <v>142.6</v>
      </c>
      <c r="H206" s="93"/>
      <c r="I206" s="3"/>
      <c r="J206" s="3"/>
      <c r="K206" s="3"/>
      <c r="L206" s="3"/>
      <c r="M206" s="3"/>
    </row>
    <row r="207" spans="1:13" ht="18.600000000000001" customHeight="1" x14ac:dyDescent="0.25">
      <c r="A207" s="23" t="s">
        <v>33</v>
      </c>
      <c r="B207" s="21">
        <v>124.4</v>
      </c>
      <c r="C207" s="21">
        <v>123</v>
      </c>
      <c r="D207" s="21"/>
      <c r="E207" s="21"/>
      <c r="F207" s="21">
        <f t="shared" ref="F207:F235" si="78">B207+D207</f>
        <v>124.4</v>
      </c>
      <c r="G207" s="29">
        <f t="shared" ref="G207:G235" si="79">C207+E207</f>
        <v>123</v>
      </c>
      <c r="H207" s="93"/>
      <c r="I207" s="3"/>
      <c r="J207" s="3"/>
      <c r="K207" s="3"/>
      <c r="L207" s="3"/>
      <c r="M207" s="3"/>
    </row>
    <row r="208" spans="1:13" ht="19.350000000000001" customHeight="1" x14ac:dyDescent="0.25">
      <c r="A208" s="23" t="s">
        <v>34</v>
      </c>
      <c r="B208" s="21">
        <v>9.1999999999999993</v>
      </c>
      <c r="C208" s="21">
        <v>9.1999999999999993</v>
      </c>
      <c r="D208" s="21"/>
      <c r="E208" s="21"/>
      <c r="F208" s="21">
        <f t="shared" si="78"/>
        <v>9.1999999999999993</v>
      </c>
      <c r="G208" s="29">
        <f t="shared" si="79"/>
        <v>9.1999999999999993</v>
      </c>
      <c r="H208" s="93"/>
      <c r="I208" s="3"/>
      <c r="J208" s="3"/>
      <c r="K208" s="3"/>
      <c r="L208" s="3"/>
      <c r="M208" s="3"/>
    </row>
    <row r="209" spans="1:13" ht="16.350000000000001" customHeight="1" x14ac:dyDescent="0.25">
      <c r="A209" s="23" t="s">
        <v>35</v>
      </c>
      <c r="B209" s="21">
        <v>3</v>
      </c>
      <c r="C209" s="21">
        <v>3</v>
      </c>
      <c r="D209" s="21"/>
      <c r="E209" s="21"/>
      <c r="F209" s="21">
        <f t="shared" si="78"/>
        <v>3</v>
      </c>
      <c r="G209" s="29">
        <f t="shared" si="79"/>
        <v>3</v>
      </c>
      <c r="H209" s="93"/>
      <c r="I209" s="3"/>
      <c r="J209" s="3"/>
      <c r="K209" s="3"/>
      <c r="L209" s="3"/>
      <c r="M209" s="3"/>
    </row>
    <row r="210" spans="1:13" ht="17.850000000000001" customHeight="1" x14ac:dyDescent="0.25">
      <c r="A210" s="23" t="s">
        <v>224</v>
      </c>
      <c r="B210" s="21"/>
      <c r="C210" s="21"/>
      <c r="D210" s="21"/>
      <c r="E210" s="21"/>
      <c r="F210" s="21">
        <f t="shared" si="78"/>
        <v>0</v>
      </c>
      <c r="G210" s="29">
        <f t="shared" si="79"/>
        <v>0</v>
      </c>
      <c r="H210" s="93"/>
      <c r="I210" s="3"/>
      <c r="J210" s="3"/>
      <c r="K210" s="3"/>
      <c r="L210" s="3"/>
      <c r="M210" s="3"/>
    </row>
    <row r="211" spans="1:13" ht="17.850000000000001" customHeight="1" x14ac:dyDescent="0.25">
      <c r="A211" s="23" t="s">
        <v>225</v>
      </c>
      <c r="B211" s="21">
        <v>3.6</v>
      </c>
      <c r="C211" s="21">
        <v>3.6</v>
      </c>
      <c r="D211" s="21"/>
      <c r="E211" s="21"/>
      <c r="F211" s="21">
        <f t="shared" si="78"/>
        <v>3.6</v>
      </c>
      <c r="G211" s="29">
        <f t="shared" si="79"/>
        <v>3.6</v>
      </c>
      <c r="H211" s="93"/>
      <c r="I211" s="3"/>
      <c r="J211" s="3"/>
      <c r="K211" s="3"/>
      <c r="L211" s="3"/>
      <c r="M211" s="3"/>
    </row>
    <row r="212" spans="1:13" ht="15.6" customHeight="1" x14ac:dyDescent="0.25">
      <c r="A212" s="23" t="s">
        <v>113</v>
      </c>
      <c r="B212" s="21">
        <v>3.8</v>
      </c>
      <c r="C212" s="21">
        <v>3.8</v>
      </c>
      <c r="D212" s="21"/>
      <c r="E212" s="21"/>
      <c r="F212" s="21">
        <f t="shared" si="78"/>
        <v>3.8</v>
      </c>
      <c r="G212" s="29">
        <f t="shared" si="79"/>
        <v>3.8</v>
      </c>
      <c r="H212" s="93"/>
      <c r="I212" s="3"/>
      <c r="J212" s="3"/>
      <c r="K212" s="99"/>
      <c r="L212" s="3"/>
      <c r="M212" s="3"/>
    </row>
    <row r="213" spans="1:13" ht="19.350000000000001" customHeight="1" x14ac:dyDescent="0.25">
      <c r="A213" s="22" t="s">
        <v>38</v>
      </c>
      <c r="B213" s="20">
        <f>SUM(B214:B216)</f>
        <v>493</v>
      </c>
      <c r="C213" s="20">
        <f>SUM(C214:C216)</f>
        <v>402.1</v>
      </c>
      <c r="D213" s="21"/>
      <c r="E213" s="20">
        <f>SUM(E214:E216)</f>
        <v>0</v>
      </c>
      <c r="F213" s="20">
        <f t="shared" ref="F213:G213" si="80">SUM(F214:F216)</f>
        <v>493</v>
      </c>
      <c r="G213" s="20">
        <f t="shared" si="80"/>
        <v>402.1</v>
      </c>
      <c r="H213" s="93"/>
      <c r="I213" s="3"/>
      <c r="J213" s="3"/>
      <c r="K213" s="99"/>
      <c r="L213" s="3"/>
      <c r="M213" s="3"/>
    </row>
    <row r="214" spans="1:13" ht="15" customHeight="1" x14ac:dyDescent="0.25">
      <c r="A214" s="23" t="s">
        <v>39</v>
      </c>
      <c r="B214" s="21"/>
      <c r="C214" s="21"/>
      <c r="D214" s="21"/>
      <c r="E214" s="21"/>
      <c r="F214" s="21">
        <f t="shared" si="78"/>
        <v>0</v>
      </c>
      <c r="G214" s="29">
        <f t="shared" si="79"/>
        <v>0</v>
      </c>
      <c r="H214" s="93"/>
      <c r="I214" s="3"/>
      <c r="J214" s="3"/>
      <c r="K214" s="99"/>
      <c r="L214" s="3"/>
      <c r="M214" s="3"/>
    </row>
    <row r="215" spans="1:13" ht="15.6" customHeight="1" x14ac:dyDescent="0.25">
      <c r="A215" s="23" t="s">
        <v>40</v>
      </c>
      <c r="B215" s="21">
        <v>420</v>
      </c>
      <c r="C215" s="21">
        <v>344.1</v>
      </c>
      <c r="D215" s="21"/>
      <c r="E215" s="21"/>
      <c r="F215" s="21">
        <f t="shared" si="78"/>
        <v>420</v>
      </c>
      <c r="G215" s="29">
        <f t="shared" si="79"/>
        <v>344.1</v>
      </c>
      <c r="H215" s="93"/>
      <c r="I215" s="3"/>
      <c r="J215" s="3"/>
      <c r="K215" s="99"/>
      <c r="L215" s="3"/>
      <c r="M215" s="3"/>
    </row>
    <row r="216" spans="1:13" ht="21" customHeight="1" x14ac:dyDescent="0.25">
      <c r="A216" s="23" t="s">
        <v>41</v>
      </c>
      <c r="B216" s="21">
        <v>73</v>
      </c>
      <c r="C216" s="21">
        <v>58</v>
      </c>
      <c r="D216" s="21"/>
      <c r="E216" s="21"/>
      <c r="F216" s="21">
        <f t="shared" si="78"/>
        <v>73</v>
      </c>
      <c r="G216" s="29">
        <f t="shared" si="79"/>
        <v>58</v>
      </c>
      <c r="H216" s="93"/>
      <c r="I216" s="3"/>
      <c r="J216" s="3"/>
      <c r="K216" s="99"/>
      <c r="L216" s="3"/>
      <c r="M216" s="3"/>
    </row>
    <row r="217" spans="1:13" ht="21" customHeight="1" x14ac:dyDescent="0.25">
      <c r="A217" s="22" t="s">
        <v>42</v>
      </c>
      <c r="B217" s="20">
        <f>SUM(B218:B228)</f>
        <v>3076.1</v>
      </c>
      <c r="C217" s="20">
        <f t="shared" ref="C217:G217" si="81">SUM(C218:C228)</f>
        <v>3057.8999999999996</v>
      </c>
      <c r="D217" s="20">
        <f t="shared" si="81"/>
        <v>30.2</v>
      </c>
      <c r="E217" s="20">
        <f t="shared" si="81"/>
        <v>30.2</v>
      </c>
      <c r="F217" s="20">
        <f t="shared" si="81"/>
        <v>3106.2999999999997</v>
      </c>
      <c r="G217" s="20">
        <f t="shared" si="81"/>
        <v>3088.0999999999995</v>
      </c>
      <c r="H217" s="93"/>
      <c r="I217" s="3"/>
      <c r="J217" s="3"/>
      <c r="K217" s="99"/>
      <c r="L217" s="3"/>
      <c r="M217" s="3"/>
    </row>
    <row r="218" spans="1:13" ht="16.350000000000001" customHeight="1" x14ac:dyDescent="0.25">
      <c r="A218" s="23" t="s">
        <v>43</v>
      </c>
      <c r="B218" s="21">
        <v>150.19999999999999</v>
      </c>
      <c r="C218" s="21">
        <v>150</v>
      </c>
      <c r="D218" s="21"/>
      <c r="E218" s="21"/>
      <c r="F218" s="21">
        <f t="shared" si="78"/>
        <v>150.19999999999999</v>
      </c>
      <c r="G218" s="29">
        <f t="shared" si="79"/>
        <v>150</v>
      </c>
      <c r="H218" s="93"/>
      <c r="I218" s="3"/>
      <c r="J218" s="3"/>
      <c r="K218" s="99"/>
      <c r="L218" s="3"/>
      <c r="M218" s="3"/>
    </row>
    <row r="219" spans="1:13" ht="15.6" customHeight="1" x14ac:dyDescent="0.25">
      <c r="A219" s="23" t="s">
        <v>60</v>
      </c>
      <c r="B219" s="21">
        <v>3.8</v>
      </c>
      <c r="C219" s="21">
        <v>3.8</v>
      </c>
      <c r="D219" s="21"/>
      <c r="E219" s="21"/>
      <c r="F219" s="21">
        <f t="shared" si="78"/>
        <v>3.8</v>
      </c>
      <c r="G219" s="29">
        <f t="shared" si="79"/>
        <v>3.8</v>
      </c>
      <c r="H219" s="93"/>
      <c r="I219" s="3"/>
      <c r="J219" s="3"/>
      <c r="K219" s="99"/>
      <c r="L219" s="3"/>
      <c r="M219" s="3"/>
    </row>
    <row r="220" spans="1:13" ht="17.850000000000001" customHeight="1" x14ac:dyDescent="0.25">
      <c r="A220" s="23" t="s">
        <v>45</v>
      </c>
      <c r="B220" s="21">
        <v>8.6</v>
      </c>
      <c r="C220" s="21">
        <v>8.6</v>
      </c>
      <c r="D220" s="21"/>
      <c r="E220" s="21"/>
      <c r="F220" s="21">
        <f t="shared" si="78"/>
        <v>8.6</v>
      </c>
      <c r="G220" s="29">
        <f t="shared" si="79"/>
        <v>8.6</v>
      </c>
      <c r="H220" s="93"/>
      <c r="I220" s="3"/>
      <c r="J220" s="3"/>
      <c r="K220" s="99"/>
      <c r="L220" s="3"/>
      <c r="M220" s="3"/>
    </row>
    <row r="221" spans="1:13" ht="17.850000000000001" customHeight="1" x14ac:dyDescent="0.25">
      <c r="A221" s="23" t="s">
        <v>168</v>
      </c>
      <c r="B221" s="21">
        <v>10</v>
      </c>
      <c r="C221" s="21">
        <v>10</v>
      </c>
      <c r="D221" s="21"/>
      <c r="E221" s="21"/>
      <c r="F221" s="21">
        <f t="shared" si="78"/>
        <v>10</v>
      </c>
      <c r="G221" s="29">
        <f t="shared" si="79"/>
        <v>10</v>
      </c>
      <c r="H221" s="93"/>
      <c r="I221" s="3"/>
      <c r="J221" s="3"/>
      <c r="K221" s="99"/>
      <c r="L221" s="3"/>
      <c r="M221" s="3"/>
    </row>
    <row r="222" spans="1:13" ht="17.850000000000001" customHeight="1" x14ac:dyDescent="0.25">
      <c r="A222" s="23" t="s">
        <v>46</v>
      </c>
      <c r="B222" s="21">
        <v>2819</v>
      </c>
      <c r="C222" s="21">
        <v>2801.1</v>
      </c>
      <c r="D222" s="21"/>
      <c r="E222" s="21"/>
      <c r="F222" s="21">
        <f t="shared" si="78"/>
        <v>2819</v>
      </c>
      <c r="G222" s="29">
        <f t="shared" si="79"/>
        <v>2801.1</v>
      </c>
      <c r="H222" s="93"/>
      <c r="I222" s="3"/>
      <c r="J222" s="3"/>
      <c r="K222" s="99"/>
      <c r="L222" s="3"/>
      <c r="M222" s="3"/>
    </row>
    <row r="223" spans="1:13" ht="17.850000000000001" customHeight="1" x14ac:dyDescent="0.25">
      <c r="A223" s="23" t="s">
        <v>134</v>
      </c>
      <c r="B223" s="21">
        <v>20</v>
      </c>
      <c r="C223" s="21">
        <v>20</v>
      </c>
      <c r="D223" s="21"/>
      <c r="E223" s="21"/>
      <c r="F223" s="21">
        <f t="shared" si="78"/>
        <v>20</v>
      </c>
      <c r="G223" s="29">
        <f t="shared" si="79"/>
        <v>20</v>
      </c>
      <c r="H223" s="93"/>
      <c r="I223" s="3"/>
      <c r="J223" s="3"/>
      <c r="K223" s="99"/>
      <c r="L223" s="3"/>
      <c r="M223" s="3"/>
    </row>
    <row r="224" spans="1:13" ht="17.850000000000001" customHeight="1" x14ac:dyDescent="0.25">
      <c r="A224" s="23" t="s">
        <v>233</v>
      </c>
      <c r="B224" s="21"/>
      <c r="C224" s="21"/>
      <c r="D224" s="21"/>
      <c r="E224" s="21"/>
      <c r="F224" s="21">
        <f t="shared" si="78"/>
        <v>0</v>
      </c>
      <c r="G224" s="29">
        <f t="shared" si="79"/>
        <v>0</v>
      </c>
      <c r="H224" s="93"/>
      <c r="I224" s="3"/>
      <c r="J224" s="3"/>
      <c r="K224" s="99"/>
      <c r="L224" s="3"/>
      <c r="M224" s="3"/>
    </row>
    <row r="225" spans="1:13" ht="15.6" customHeight="1" x14ac:dyDescent="0.25">
      <c r="A225" s="23" t="s">
        <v>86</v>
      </c>
      <c r="B225" s="30">
        <v>6.8</v>
      </c>
      <c r="C225" s="21">
        <v>6.7</v>
      </c>
      <c r="D225" s="21"/>
      <c r="E225" s="21"/>
      <c r="F225" s="30">
        <f t="shared" si="78"/>
        <v>6.8</v>
      </c>
      <c r="G225" s="29">
        <f t="shared" si="79"/>
        <v>6.7</v>
      </c>
      <c r="H225" s="93"/>
      <c r="I225" s="3"/>
      <c r="J225" s="3"/>
      <c r="K225" s="99"/>
      <c r="L225" s="3"/>
      <c r="M225" s="3"/>
    </row>
    <row r="226" spans="1:13" ht="15.6" customHeight="1" x14ac:dyDescent="0.25">
      <c r="A226" s="23" t="s">
        <v>292</v>
      </c>
      <c r="B226" s="30">
        <v>15</v>
      </c>
      <c r="C226" s="21">
        <v>15</v>
      </c>
      <c r="D226" s="21"/>
      <c r="E226" s="21"/>
      <c r="F226" s="30">
        <f t="shared" ref="F226:F228" si="82">B226+D226</f>
        <v>15</v>
      </c>
      <c r="G226" s="29">
        <f t="shared" ref="G226:G228" si="83">C226+E226</f>
        <v>15</v>
      </c>
      <c r="H226" s="93"/>
      <c r="I226" s="3"/>
      <c r="J226" s="3"/>
      <c r="K226" s="99"/>
      <c r="L226" s="3"/>
      <c r="M226" s="3"/>
    </row>
    <row r="227" spans="1:13" ht="15.6" customHeight="1" x14ac:dyDescent="0.25">
      <c r="A227" s="23" t="s">
        <v>273</v>
      </c>
      <c r="B227" s="30">
        <v>42.7</v>
      </c>
      <c r="C227" s="21">
        <v>42.7</v>
      </c>
      <c r="D227" s="21"/>
      <c r="E227" s="21"/>
      <c r="F227" s="30">
        <f t="shared" si="82"/>
        <v>42.7</v>
      </c>
      <c r="G227" s="29">
        <f t="shared" si="83"/>
        <v>42.7</v>
      </c>
      <c r="H227" s="93"/>
      <c r="I227" s="3"/>
      <c r="J227" s="3"/>
      <c r="K227" s="99"/>
      <c r="L227" s="3"/>
      <c r="M227" s="3"/>
    </row>
    <row r="228" spans="1:13" ht="15.6" customHeight="1" x14ac:dyDescent="0.25">
      <c r="A228" s="23" t="s">
        <v>243</v>
      </c>
      <c r="B228" s="30"/>
      <c r="C228" s="21"/>
      <c r="D228" s="21">
        <v>30.2</v>
      </c>
      <c r="E228" s="21">
        <v>30.2</v>
      </c>
      <c r="F228" s="30">
        <f t="shared" si="82"/>
        <v>30.2</v>
      </c>
      <c r="G228" s="29">
        <f t="shared" si="83"/>
        <v>30.2</v>
      </c>
      <c r="H228" s="93"/>
      <c r="I228" s="3"/>
      <c r="J228" s="3"/>
      <c r="K228" s="99"/>
      <c r="L228" s="3"/>
      <c r="M228" s="3"/>
    </row>
    <row r="229" spans="1:13" ht="33.75" customHeight="1" x14ac:dyDescent="0.25">
      <c r="A229" s="22" t="s">
        <v>47</v>
      </c>
      <c r="B229" s="31">
        <f>B230+B233+B234+B231+B232</f>
        <v>80.400000000000006</v>
      </c>
      <c r="C229" s="31">
        <f>C230+C233+C234+C231+C232</f>
        <v>80.400000000000006</v>
      </c>
      <c r="D229" s="31">
        <f t="shared" ref="D229:G229" si="84">D230+D233+D234+D231+D232</f>
        <v>0</v>
      </c>
      <c r="E229" s="31">
        <f t="shared" si="84"/>
        <v>0</v>
      </c>
      <c r="F229" s="31">
        <f t="shared" si="84"/>
        <v>80.400000000000006</v>
      </c>
      <c r="G229" s="31">
        <f t="shared" si="84"/>
        <v>80.400000000000006</v>
      </c>
      <c r="H229" s="93"/>
      <c r="I229" s="3"/>
      <c r="J229" s="3"/>
      <c r="K229" s="99"/>
      <c r="L229" s="3"/>
      <c r="M229" s="3"/>
    </row>
    <row r="230" spans="1:13" ht="20.25" customHeight="1" x14ac:dyDescent="0.25">
      <c r="A230" s="23" t="s">
        <v>293</v>
      </c>
      <c r="B230" s="30">
        <v>29.5</v>
      </c>
      <c r="C230" s="30">
        <v>29.5</v>
      </c>
      <c r="D230" s="21"/>
      <c r="E230" s="20"/>
      <c r="F230" s="21">
        <f t="shared" si="78"/>
        <v>29.5</v>
      </c>
      <c r="G230" s="29">
        <f t="shared" si="79"/>
        <v>29.5</v>
      </c>
      <c r="H230" s="93"/>
      <c r="I230" s="3"/>
      <c r="J230" s="3"/>
      <c r="K230" s="99"/>
      <c r="L230" s="3"/>
      <c r="M230" s="3"/>
    </row>
    <row r="231" spans="1:13" ht="20.25" customHeight="1" x14ac:dyDescent="0.25">
      <c r="A231" s="23" t="s">
        <v>315</v>
      </c>
      <c r="B231" s="30">
        <v>6</v>
      </c>
      <c r="C231" s="30">
        <v>6</v>
      </c>
      <c r="D231" s="21"/>
      <c r="E231" s="20"/>
      <c r="F231" s="21">
        <f t="shared" si="78"/>
        <v>6</v>
      </c>
      <c r="G231" s="29">
        <f t="shared" si="79"/>
        <v>6</v>
      </c>
      <c r="H231" s="93"/>
      <c r="I231" s="3"/>
      <c r="J231" s="3"/>
      <c r="K231" s="99"/>
      <c r="L231" s="3"/>
      <c r="M231" s="3"/>
    </row>
    <row r="232" spans="1:13" ht="20.25" customHeight="1" x14ac:dyDescent="0.25">
      <c r="A232" s="23" t="s">
        <v>345</v>
      </c>
      <c r="B232" s="30">
        <v>18</v>
      </c>
      <c r="C232" s="30">
        <v>18</v>
      </c>
      <c r="D232" s="21"/>
      <c r="E232" s="20"/>
      <c r="F232" s="21">
        <f t="shared" ref="F232" si="85">B232+D232</f>
        <v>18</v>
      </c>
      <c r="G232" s="29">
        <f t="shared" ref="G232" si="86">C232+E232</f>
        <v>18</v>
      </c>
      <c r="H232" s="93"/>
      <c r="I232" s="3"/>
      <c r="J232" s="3"/>
      <c r="K232" s="99"/>
      <c r="L232" s="3"/>
      <c r="M232" s="3"/>
    </row>
    <row r="233" spans="1:13" ht="20.25" customHeight="1" x14ac:dyDescent="0.25">
      <c r="A233" s="23" t="s">
        <v>274</v>
      </c>
      <c r="B233" s="30">
        <v>20.8</v>
      </c>
      <c r="C233" s="30">
        <v>20.8</v>
      </c>
      <c r="D233" s="21"/>
      <c r="E233" s="20"/>
      <c r="F233" s="30">
        <f>B233+D233</f>
        <v>20.8</v>
      </c>
      <c r="G233" s="29">
        <f>C233+E233</f>
        <v>20.8</v>
      </c>
      <c r="H233" s="93"/>
      <c r="I233" s="3"/>
      <c r="J233" s="3"/>
      <c r="K233" s="3"/>
      <c r="L233" s="3"/>
      <c r="M233" s="3"/>
    </row>
    <row r="234" spans="1:13" ht="20.25" customHeight="1" x14ac:dyDescent="0.25">
      <c r="A234" s="23" t="s">
        <v>306</v>
      </c>
      <c r="B234" s="30">
        <v>6.1</v>
      </c>
      <c r="C234" s="30">
        <v>6.1</v>
      </c>
      <c r="D234" s="21"/>
      <c r="E234" s="20"/>
      <c r="F234" s="30">
        <f>B234+D234</f>
        <v>6.1</v>
      </c>
      <c r="G234" s="29">
        <f>C234+E234</f>
        <v>6.1</v>
      </c>
      <c r="H234" s="93"/>
      <c r="I234" s="3"/>
      <c r="J234" s="3"/>
      <c r="K234" s="3"/>
      <c r="L234" s="3"/>
      <c r="M234" s="3"/>
    </row>
    <row r="235" spans="1:13" ht="27.75" customHeight="1" x14ac:dyDescent="0.25">
      <c r="A235" s="23" t="s">
        <v>255</v>
      </c>
      <c r="B235" s="30">
        <v>77.599999999999994</v>
      </c>
      <c r="C235" s="30">
        <v>68.8</v>
      </c>
      <c r="D235" s="21"/>
      <c r="E235" s="21"/>
      <c r="F235" s="30">
        <f t="shared" si="78"/>
        <v>77.599999999999994</v>
      </c>
      <c r="G235" s="29">
        <f t="shared" si="79"/>
        <v>68.8</v>
      </c>
      <c r="H235" s="93"/>
      <c r="I235" s="3"/>
      <c r="J235" s="3"/>
      <c r="K235" s="3"/>
      <c r="L235" s="3"/>
      <c r="M235" s="3"/>
    </row>
    <row r="236" spans="1:13" ht="24.75" hidden="1" customHeight="1" x14ac:dyDescent="0.25">
      <c r="A236" s="47" t="s">
        <v>248</v>
      </c>
      <c r="B236" s="21"/>
      <c r="C236" s="21"/>
      <c r="D236" s="20">
        <f>D237</f>
        <v>0</v>
      </c>
      <c r="E236" s="21"/>
      <c r="F236" s="21"/>
      <c r="G236" s="29"/>
      <c r="H236" s="93"/>
      <c r="I236" s="3"/>
      <c r="J236" s="3"/>
      <c r="K236" s="3"/>
      <c r="L236" s="3"/>
      <c r="M236" s="3"/>
    </row>
    <row r="237" spans="1:13" ht="31.5" hidden="1" customHeight="1" x14ac:dyDescent="0.25">
      <c r="A237" s="22" t="s">
        <v>13</v>
      </c>
      <c r="B237" s="21"/>
      <c r="C237" s="21"/>
      <c r="D237" s="21">
        <f>D238+D239</f>
        <v>0</v>
      </c>
      <c r="E237" s="21"/>
      <c r="F237" s="21"/>
      <c r="G237" s="29"/>
      <c r="H237" s="93"/>
      <c r="I237" s="3"/>
      <c r="J237" s="3"/>
      <c r="K237" s="3"/>
      <c r="L237" s="3"/>
      <c r="M237" s="3"/>
    </row>
    <row r="238" spans="1:13" ht="24.75" hidden="1" customHeight="1" x14ac:dyDescent="0.25">
      <c r="A238" s="23" t="s">
        <v>14</v>
      </c>
      <c r="B238" s="21"/>
      <c r="C238" s="21"/>
      <c r="D238" s="21"/>
      <c r="E238" s="21"/>
      <c r="F238" s="21"/>
      <c r="G238" s="29"/>
      <c r="H238" s="93"/>
      <c r="I238" s="3"/>
      <c r="J238" s="3"/>
      <c r="K238" s="3"/>
      <c r="L238" s="3"/>
      <c r="M238" s="3"/>
    </row>
    <row r="239" spans="1:13" ht="24.75" hidden="1" customHeight="1" x14ac:dyDescent="0.25">
      <c r="A239" s="23" t="s">
        <v>17</v>
      </c>
      <c r="B239" s="21"/>
      <c r="C239" s="21"/>
      <c r="D239" s="21"/>
      <c r="E239" s="21"/>
      <c r="F239" s="21"/>
      <c r="G239" s="29"/>
      <c r="H239" s="93"/>
      <c r="I239" s="3"/>
      <c r="J239" s="3"/>
      <c r="K239" s="3"/>
      <c r="L239" s="3"/>
      <c r="M239" s="3"/>
    </row>
    <row r="240" spans="1:13" ht="24.75" hidden="1" customHeight="1" x14ac:dyDescent="0.25">
      <c r="A240" s="47" t="s">
        <v>249</v>
      </c>
      <c r="B240" s="21"/>
      <c r="C240" s="21"/>
      <c r="D240" s="20">
        <f>D241</f>
        <v>0</v>
      </c>
      <c r="E240" s="21"/>
      <c r="F240" s="21"/>
      <c r="G240" s="29"/>
      <c r="H240" s="93"/>
      <c r="I240" s="3"/>
      <c r="J240" s="3"/>
      <c r="K240" s="3"/>
      <c r="L240" s="3"/>
      <c r="M240" s="3"/>
    </row>
    <row r="241" spans="1:15" ht="24.75" hidden="1" customHeight="1" x14ac:dyDescent="0.25">
      <c r="A241" s="22" t="s">
        <v>13</v>
      </c>
      <c r="B241" s="21"/>
      <c r="C241" s="21"/>
      <c r="D241" s="21">
        <f>D242+D243</f>
        <v>0</v>
      </c>
      <c r="E241" s="21"/>
      <c r="F241" s="21"/>
      <c r="G241" s="29"/>
      <c r="H241" s="93"/>
      <c r="I241" s="3"/>
      <c r="J241" s="3"/>
      <c r="K241" s="3"/>
      <c r="L241" s="3"/>
      <c r="M241" s="3"/>
    </row>
    <row r="242" spans="1:15" ht="24.75" hidden="1" customHeight="1" x14ac:dyDescent="0.25">
      <c r="A242" s="23" t="s">
        <v>14</v>
      </c>
      <c r="B242" s="21"/>
      <c r="C242" s="21"/>
      <c r="D242" s="21"/>
      <c r="E242" s="21"/>
      <c r="F242" s="21"/>
      <c r="G242" s="29"/>
      <c r="H242" s="93"/>
      <c r="I242" s="3"/>
      <c r="J242" s="3"/>
      <c r="K242" s="3"/>
      <c r="L242" s="3"/>
      <c r="M242" s="3"/>
    </row>
    <row r="243" spans="1:15" ht="24.75" hidden="1" customHeight="1" x14ac:dyDescent="0.25">
      <c r="A243" s="23" t="s">
        <v>17</v>
      </c>
      <c r="B243" s="21"/>
      <c r="C243" s="21"/>
      <c r="D243" s="21"/>
      <c r="E243" s="21"/>
      <c r="F243" s="21"/>
      <c r="G243" s="29"/>
      <c r="H243" s="93"/>
      <c r="I243" s="3"/>
      <c r="J243" s="3"/>
      <c r="K243" s="3"/>
      <c r="L243" s="3"/>
      <c r="M243" s="3"/>
    </row>
    <row r="244" spans="1:15" ht="28.5" hidden="1" customHeight="1" x14ac:dyDescent="0.25">
      <c r="A244" s="23" t="s">
        <v>118</v>
      </c>
      <c r="B244" s="21"/>
      <c r="C244" s="21"/>
      <c r="D244" s="21"/>
      <c r="E244" s="21"/>
      <c r="F244" s="21">
        <f>B244+D244</f>
        <v>0</v>
      </c>
      <c r="G244" s="29">
        <f>C244+E244</f>
        <v>0</v>
      </c>
      <c r="H244" s="93"/>
      <c r="I244" s="3"/>
      <c r="J244" s="3"/>
      <c r="K244" s="3"/>
      <c r="L244" s="3"/>
      <c r="M244" s="3"/>
    </row>
    <row r="245" spans="1:15" ht="17.25" hidden="1" customHeight="1" x14ac:dyDescent="0.25">
      <c r="A245" s="23"/>
      <c r="B245" s="21"/>
      <c r="C245" s="21"/>
      <c r="D245" s="21"/>
      <c r="E245" s="21"/>
      <c r="F245" s="21"/>
      <c r="G245" s="29"/>
      <c r="H245" s="93"/>
      <c r="I245" s="3"/>
      <c r="J245" s="3"/>
      <c r="K245" s="3"/>
      <c r="L245" s="3"/>
      <c r="M245" s="3"/>
    </row>
    <row r="246" spans="1:15" ht="30.75" customHeight="1" x14ac:dyDescent="0.25">
      <c r="A246" s="22" t="s">
        <v>264</v>
      </c>
      <c r="B246" s="31">
        <f t="shared" ref="B246:G246" si="87">B247+B333+B431+B489</f>
        <v>45098</v>
      </c>
      <c r="C246" s="31">
        <f t="shared" si="87"/>
        <v>42581.100000000006</v>
      </c>
      <c r="D246" s="31">
        <f t="shared" si="87"/>
        <v>155576.4</v>
      </c>
      <c r="E246" s="31">
        <f t="shared" si="87"/>
        <v>155419.20000000001</v>
      </c>
      <c r="F246" s="31">
        <f t="shared" si="87"/>
        <v>200674.4</v>
      </c>
      <c r="G246" s="31">
        <f t="shared" si="87"/>
        <v>198000.3</v>
      </c>
      <c r="H246" s="93"/>
      <c r="I246" s="3"/>
      <c r="J246" s="3"/>
      <c r="K246" s="3"/>
      <c r="L246" s="3"/>
      <c r="M246" s="3"/>
    </row>
    <row r="247" spans="1:15" ht="45" customHeight="1" x14ac:dyDescent="0.25">
      <c r="A247" s="100" t="s">
        <v>266</v>
      </c>
      <c r="B247" s="101">
        <f t="shared" ref="B247:G247" si="88">B248+B327+B332</f>
        <v>18313.300000000003</v>
      </c>
      <c r="C247" s="101">
        <f t="shared" si="88"/>
        <v>16934.600000000002</v>
      </c>
      <c r="D247" s="101">
        <f t="shared" si="88"/>
        <v>91049.5</v>
      </c>
      <c r="E247" s="101">
        <f t="shared" si="88"/>
        <v>90982.6</v>
      </c>
      <c r="F247" s="101">
        <f t="shared" si="88"/>
        <v>109362.79999999999</v>
      </c>
      <c r="G247" s="101">
        <f t="shared" si="88"/>
        <v>107917.2</v>
      </c>
      <c r="H247" s="93"/>
      <c r="I247" s="3">
        <f>B247-B316-B315</f>
        <v>18308.600000000002</v>
      </c>
      <c r="J247" s="3">
        <f>C247-C315-C316</f>
        <v>16929.900000000001</v>
      </c>
      <c r="K247" s="3"/>
      <c r="L247" s="3"/>
      <c r="M247" s="3"/>
      <c r="N247" s="2"/>
      <c r="O247" s="2"/>
    </row>
    <row r="248" spans="1:15" ht="38.25" customHeight="1" x14ac:dyDescent="0.25">
      <c r="A248" s="22" t="s">
        <v>13</v>
      </c>
      <c r="B248" s="35">
        <f t="shared" ref="B248:G248" si="89">B251+B256+B260+B262+B271+B273+B289+B300+B305+B249+B254+B250+B255</f>
        <v>18009.500000000004</v>
      </c>
      <c r="C248" s="35">
        <f t="shared" si="89"/>
        <v>16630.800000000003</v>
      </c>
      <c r="D248" s="35">
        <f t="shared" si="89"/>
        <v>90333</v>
      </c>
      <c r="E248" s="35">
        <f t="shared" si="89"/>
        <v>90266.1</v>
      </c>
      <c r="F248" s="35">
        <f t="shared" si="89"/>
        <v>108342.49999999999</v>
      </c>
      <c r="G248" s="35">
        <f t="shared" si="89"/>
        <v>106896.9</v>
      </c>
      <c r="H248" s="93"/>
      <c r="I248" s="3"/>
      <c r="J248" s="3"/>
      <c r="K248" s="3"/>
      <c r="L248" s="3"/>
      <c r="M248" s="3"/>
    </row>
    <row r="249" spans="1:15" ht="21.75" customHeight="1" x14ac:dyDescent="0.25">
      <c r="A249" s="22" t="s">
        <v>14</v>
      </c>
      <c r="B249" s="21">
        <v>50.2</v>
      </c>
      <c r="C249" s="21">
        <v>50.2</v>
      </c>
      <c r="D249" s="21">
        <v>61337.599999999999</v>
      </c>
      <c r="E249" s="21">
        <v>61337.599999999999</v>
      </c>
      <c r="F249" s="21">
        <f t="shared" ref="F249:G254" si="90">B249+D249</f>
        <v>61387.799999999996</v>
      </c>
      <c r="G249" s="29">
        <f>C249+E249</f>
        <v>61387.799999999996</v>
      </c>
      <c r="H249" s="93"/>
      <c r="I249" s="3"/>
      <c r="J249" s="3"/>
      <c r="K249" s="3"/>
      <c r="L249" s="3"/>
      <c r="M249" s="3"/>
    </row>
    <row r="250" spans="1:15" ht="29.25" customHeight="1" x14ac:dyDescent="0.25">
      <c r="A250" s="22" t="s">
        <v>271</v>
      </c>
      <c r="B250" s="21"/>
      <c r="C250" s="21"/>
      <c r="D250" s="21">
        <v>4413.8999999999996</v>
      </c>
      <c r="E250" s="21">
        <v>4362.5</v>
      </c>
      <c r="F250" s="21">
        <f t="shared" ref="F250" si="91">B250+D250</f>
        <v>4413.8999999999996</v>
      </c>
      <c r="G250" s="29">
        <f>C250+E250</f>
        <v>4362.5</v>
      </c>
      <c r="H250" s="93"/>
      <c r="I250" s="3"/>
      <c r="J250" s="3"/>
      <c r="K250" s="3"/>
      <c r="L250" s="3"/>
      <c r="M250" s="3"/>
    </row>
    <row r="251" spans="1:15" ht="19.5" customHeight="1" x14ac:dyDescent="0.25">
      <c r="A251" s="22" t="s">
        <v>15</v>
      </c>
      <c r="B251" s="20">
        <f>B252+B253</f>
        <v>0</v>
      </c>
      <c r="C251" s="20">
        <f>C252+C253</f>
        <v>0</v>
      </c>
      <c r="D251" s="20">
        <f>D252+D253</f>
        <v>0.6</v>
      </c>
      <c r="E251" s="20">
        <f>E252+E253</f>
        <v>0.6</v>
      </c>
      <c r="F251" s="21">
        <f t="shared" si="90"/>
        <v>0.6</v>
      </c>
      <c r="G251" s="29">
        <f>C251+E251</f>
        <v>0.6</v>
      </c>
      <c r="H251" s="93"/>
      <c r="I251" s="3"/>
      <c r="J251" s="3"/>
      <c r="K251" s="3"/>
      <c r="L251" s="3"/>
      <c r="M251" s="3"/>
    </row>
    <row r="252" spans="1:15" ht="16.5" customHeight="1" x14ac:dyDescent="0.25">
      <c r="A252" s="23" t="s">
        <v>181</v>
      </c>
      <c r="B252" s="21">
        <v>0</v>
      </c>
      <c r="C252" s="21"/>
      <c r="D252" s="21"/>
      <c r="E252" s="21"/>
      <c r="F252" s="21">
        <f t="shared" si="90"/>
        <v>0</v>
      </c>
      <c r="G252" s="29">
        <f t="shared" si="90"/>
        <v>0</v>
      </c>
      <c r="H252" s="93"/>
      <c r="I252" s="3"/>
      <c r="J252" s="3"/>
      <c r="K252" s="3"/>
      <c r="L252" s="3"/>
      <c r="M252" s="3"/>
    </row>
    <row r="253" spans="1:15" ht="16.5" customHeight="1" x14ac:dyDescent="0.25">
      <c r="A253" s="23" t="s">
        <v>150</v>
      </c>
      <c r="B253" s="21"/>
      <c r="C253" s="21"/>
      <c r="D253" s="21">
        <v>0.6</v>
      </c>
      <c r="E253" s="21">
        <v>0.6</v>
      </c>
      <c r="F253" s="21">
        <f t="shared" si="90"/>
        <v>0.6</v>
      </c>
      <c r="G253" s="29">
        <f t="shared" si="90"/>
        <v>0.6</v>
      </c>
      <c r="H253" s="93"/>
      <c r="I253" s="3"/>
      <c r="J253" s="3"/>
      <c r="K253" s="3"/>
      <c r="L253" s="3"/>
      <c r="M253" s="3"/>
    </row>
    <row r="254" spans="1:15" ht="20.25" customHeight="1" x14ac:dyDescent="0.25">
      <c r="A254" s="22" t="s">
        <v>17</v>
      </c>
      <c r="B254" s="20">
        <v>15.2</v>
      </c>
      <c r="C254" s="20">
        <v>15.2</v>
      </c>
      <c r="D254" s="20">
        <v>18439</v>
      </c>
      <c r="E254" s="20">
        <v>18439</v>
      </c>
      <c r="F254" s="20">
        <f t="shared" si="90"/>
        <v>18454.2</v>
      </c>
      <c r="G254" s="36">
        <f t="shared" si="90"/>
        <v>18454.2</v>
      </c>
      <c r="H254" s="93"/>
      <c r="I254" s="3"/>
      <c r="J254" s="3"/>
      <c r="K254" s="3"/>
      <c r="L254" s="3"/>
      <c r="M254" s="3"/>
    </row>
    <row r="255" spans="1:15" ht="28.5" customHeight="1" x14ac:dyDescent="0.25">
      <c r="A255" s="22" t="s">
        <v>272</v>
      </c>
      <c r="B255" s="20"/>
      <c r="C255" s="20"/>
      <c r="D255" s="20">
        <v>1333</v>
      </c>
      <c r="E255" s="20">
        <v>1317.5</v>
      </c>
      <c r="F255" s="21">
        <f t="shared" ref="F255" si="92">B255+D255</f>
        <v>1333</v>
      </c>
      <c r="G255" s="29">
        <f>C255+E255</f>
        <v>1317.5</v>
      </c>
      <c r="H255" s="93"/>
      <c r="I255" s="3"/>
      <c r="J255" s="3"/>
      <c r="K255" s="3"/>
      <c r="L255" s="3"/>
      <c r="M255" s="3"/>
    </row>
    <row r="256" spans="1:15" ht="15.75" customHeight="1" x14ac:dyDescent="0.25">
      <c r="A256" s="22" t="s">
        <v>18</v>
      </c>
      <c r="B256" s="20">
        <f t="shared" ref="B256:G256" si="93">B258+B257+B259</f>
        <v>113.5</v>
      </c>
      <c r="C256" s="20">
        <f>C258+C257+C259</f>
        <v>92.9</v>
      </c>
      <c r="D256" s="20">
        <f t="shared" si="93"/>
        <v>201.7</v>
      </c>
      <c r="E256" s="20">
        <f t="shared" si="93"/>
        <v>201.7</v>
      </c>
      <c r="F256" s="20">
        <f t="shared" si="93"/>
        <v>315.2</v>
      </c>
      <c r="G256" s="20">
        <f t="shared" si="93"/>
        <v>294.60000000000002</v>
      </c>
      <c r="H256" s="93"/>
      <c r="I256" s="3"/>
      <c r="J256" s="3"/>
      <c r="K256" s="3"/>
      <c r="L256" s="3"/>
      <c r="M256" s="3"/>
    </row>
    <row r="257" spans="1:13" ht="15.75" customHeight="1" x14ac:dyDescent="0.25">
      <c r="A257" s="23" t="s">
        <v>19</v>
      </c>
      <c r="B257" s="21">
        <v>113.5</v>
      </c>
      <c r="C257" s="21">
        <v>92.9</v>
      </c>
      <c r="D257" s="21"/>
      <c r="E257" s="21"/>
      <c r="F257" s="21">
        <f t="shared" ref="F257:F288" si="94">B257+D257</f>
        <v>113.5</v>
      </c>
      <c r="G257" s="29">
        <f t="shared" ref="G257:G288" si="95">C257+E257</f>
        <v>92.9</v>
      </c>
      <c r="H257" s="93"/>
      <c r="I257" s="3"/>
      <c r="J257" s="3"/>
      <c r="K257" s="3"/>
      <c r="L257" s="3"/>
      <c r="M257" s="3"/>
    </row>
    <row r="258" spans="1:13" ht="18.75" customHeight="1" x14ac:dyDescent="0.25">
      <c r="A258" s="23" t="s">
        <v>20</v>
      </c>
      <c r="B258" s="21"/>
      <c r="C258" s="21"/>
      <c r="D258" s="21">
        <v>201.7</v>
      </c>
      <c r="E258" s="21">
        <v>201.7</v>
      </c>
      <c r="F258" s="21">
        <f t="shared" si="94"/>
        <v>201.7</v>
      </c>
      <c r="G258" s="29">
        <f t="shared" si="95"/>
        <v>201.7</v>
      </c>
      <c r="H258" s="93"/>
      <c r="I258" s="3"/>
      <c r="J258" s="3"/>
      <c r="K258" s="3"/>
      <c r="L258" s="3"/>
      <c r="M258" s="3"/>
    </row>
    <row r="259" spans="1:13" ht="18.75" hidden="1" customHeight="1" x14ac:dyDescent="0.25">
      <c r="A259" s="23" t="s">
        <v>220</v>
      </c>
      <c r="B259" s="30"/>
      <c r="C259" s="21"/>
      <c r="D259" s="21"/>
      <c r="E259" s="21"/>
      <c r="F259" s="21">
        <f>B259+D259</f>
        <v>0</v>
      </c>
      <c r="G259" s="29">
        <f>C259+E259</f>
        <v>0</v>
      </c>
      <c r="H259" s="93"/>
      <c r="I259" s="3"/>
      <c r="J259" s="3"/>
      <c r="K259" s="3"/>
      <c r="L259" s="3"/>
      <c r="M259" s="3"/>
    </row>
    <row r="260" spans="1:13" ht="20.25" customHeight="1" x14ac:dyDescent="0.25">
      <c r="A260" s="22" t="s">
        <v>21</v>
      </c>
      <c r="B260" s="20">
        <f>SUM(B261:B261)</f>
        <v>189.4</v>
      </c>
      <c r="C260" s="20">
        <f>SUM(C261:C261)</f>
        <v>186.1</v>
      </c>
      <c r="D260" s="21"/>
      <c r="E260" s="20">
        <f>SUM(E261:E261)</f>
        <v>0</v>
      </c>
      <c r="F260" s="21">
        <f t="shared" si="94"/>
        <v>189.4</v>
      </c>
      <c r="G260" s="29">
        <f t="shared" si="95"/>
        <v>186.1</v>
      </c>
      <c r="H260" s="93"/>
      <c r="I260" s="3"/>
      <c r="J260" s="3"/>
      <c r="K260" s="3"/>
      <c r="L260" s="3"/>
      <c r="M260" s="3"/>
    </row>
    <row r="261" spans="1:13" ht="17.25" customHeight="1" x14ac:dyDescent="0.25">
      <c r="A261" s="23" t="s">
        <v>48</v>
      </c>
      <c r="B261" s="21">
        <v>189.4</v>
      </c>
      <c r="C261" s="21">
        <v>186.1</v>
      </c>
      <c r="D261" s="21"/>
      <c r="E261" s="21"/>
      <c r="F261" s="21">
        <f t="shared" si="94"/>
        <v>189.4</v>
      </c>
      <c r="G261" s="29">
        <f t="shared" si="95"/>
        <v>186.1</v>
      </c>
      <c r="H261" s="93"/>
      <c r="I261" s="3"/>
      <c r="J261" s="3"/>
      <c r="K261" s="3"/>
      <c r="L261" s="3"/>
      <c r="M261" s="3"/>
    </row>
    <row r="262" spans="1:13" ht="15" customHeight="1" x14ac:dyDescent="0.25">
      <c r="A262" s="22" t="s">
        <v>23</v>
      </c>
      <c r="B262" s="20">
        <f>SUM(B263:B270)</f>
        <v>6781.5999999999995</v>
      </c>
      <c r="C262" s="20">
        <f>SUM(C263:C270)</f>
        <v>6233.2</v>
      </c>
      <c r="D262" s="21"/>
      <c r="E262" s="20">
        <f>SUM(E263:E269)</f>
        <v>0</v>
      </c>
      <c r="F262" s="20">
        <f>SUM(F263:F270)</f>
        <v>6781.5999999999995</v>
      </c>
      <c r="G262" s="20">
        <f>SUM(G263:G270)</f>
        <v>6233.2</v>
      </c>
      <c r="H262" s="93"/>
      <c r="I262" s="3"/>
      <c r="J262" s="3"/>
      <c r="K262" s="3"/>
      <c r="L262" s="3"/>
      <c r="M262" s="3"/>
    </row>
    <row r="263" spans="1:13" ht="15.75" customHeight="1" x14ac:dyDescent="0.25">
      <c r="A263" s="23" t="s">
        <v>24</v>
      </c>
      <c r="B263" s="21">
        <v>1488.6</v>
      </c>
      <c r="C263" s="21">
        <v>1287.3</v>
      </c>
      <c r="D263" s="21"/>
      <c r="E263" s="21"/>
      <c r="F263" s="21">
        <f t="shared" si="94"/>
        <v>1488.6</v>
      </c>
      <c r="G263" s="29">
        <f t="shared" si="95"/>
        <v>1287.3</v>
      </c>
      <c r="H263" s="93"/>
      <c r="I263" s="3">
        <f>B263+B264+B266+B267</f>
        <v>5816.5999999999995</v>
      </c>
      <c r="J263" s="3"/>
      <c r="K263" s="3">
        <f t="shared" ref="K263:K265" si="96">B263-C263</f>
        <v>201.29999999999995</v>
      </c>
      <c r="L263" s="3"/>
      <c r="M263" s="3"/>
    </row>
    <row r="264" spans="1:13" ht="20.25" customHeight="1" x14ac:dyDescent="0.25">
      <c r="A264" s="23" t="s">
        <v>25</v>
      </c>
      <c r="B264" s="21">
        <v>2060.6</v>
      </c>
      <c r="C264" s="21">
        <v>2024.5</v>
      </c>
      <c r="D264" s="21"/>
      <c r="E264" s="21"/>
      <c r="F264" s="21">
        <f t="shared" si="94"/>
        <v>2060.6</v>
      </c>
      <c r="G264" s="29">
        <f t="shared" si="95"/>
        <v>2024.5</v>
      </c>
      <c r="H264" s="93"/>
      <c r="I264" s="3">
        <f>B265+B268+B269+B270</f>
        <v>965</v>
      </c>
      <c r="J264" s="3"/>
      <c r="K264" s="3">
        <f t="shared" si="96"/>
        <v>36.099999999999909</v>
      </c>
      <c r="L264" s="3"/>
      <c r="M264" s="3"/>
    </row>
    <row r="265" spans="1:13" ht="20.25" customHeight="1" x14ac:dyDescent="0.25">
      <c r="A265" s="23" t="s">
        <v>26</v>
      </c>
      <c r="B265" s="21">
        <v>59.1</v>
      </c>
      <c r="C265" s="21">
        <v>59.1</v>
      </c>
      <c r="D265" s="21"/>
      <c r="E265" s="21"/>
      <c r="F265" s="21">
        <f t="shared" si="94"/>
        <v>59.1</v>
      </c>
      <c r="G265" s="29">
        <f t="shared" si="95"/>
        <v>59.1</v>
      </c>
      <c r="H265" s="93"/>
      <c r="I265" s="3"/>
      <c r="J265" s="3"/>
      <c r="K265" s="3">
        <f t="shared" si="96"/>
        <v>0</v>
      </c>
      <c r="L265" s="3"/>
      <c r="M265" s="3"/>
    </row>
    <row r="266" spans="1:13" ht="18" customHeight="1" x14ac:dyDescent="0.25">
      <c r="A266" s="23" t="s">
        <v>27</v>
      </c>
      <c r="B266" s="21">
        <v>2029.2</v>
      </c>
      <c r="C266" s="21">
        <v>1835.5</v>
      </c>
      <c r="D266" s="21"/>
      <c r="E266" s="21"/>
      <c r="F266" s="21">
        <f t="shared" si="94"/>
        <v>2029.2</v>
      </c>
      <c r="G266" s="29">
        <f t="shared" si="95"/>
        <v>1835.5</v>
      </c>
      <c r="H266" s="93"/>
      <c r="I266" s="3"/>
      <c r="J266" s="3"/>
      <c r="K266" s="3">
        <f>B266-C266</f>
        <v>193.70000000000005</v>
      </c>
      <c r="L266" s="3"/>
      <c r="M266" s="3"/>
    </row>
    <row r="267" spans="1:13" ht="21.6" customHeight="1" x14ac:dyDescent="0.25">
      <c r="A267" s="23" t="s">
        <v>28</v>
      </c>
      <c r="B267" s="21">
        <v>238.2</v>
      </c>
      <c r="C267" s="21">
        <v>192.1</v>
      </c>
      <c r="D267" s="21"/>
      <c r="E267" s="21"/>
      <c r="F267" s="21">
        <f t="shared" si="94"/>
        <v>238.2</v>
      </c>
      <c r="G267" s="29">
        <f t="shared" si="95"/>
        <v>192.1</v>
      </c>
      <c r="H267" s="93"/>
      <c r="I267" s="3"/>
      <c r="J267" s="3"/>
      <c r="K267" s="3">
        <f t="shared" ref="K267:K270" si="97">B267-C267</f>
        <v>46.099999999999994</v>
      </c>
      <c r="L267" s="3"/>
      <c r="M267" s="3"/>
    </row>
    <row r="268" spans="1:13" ht="15.6" customHeight="1" x14ac:dyDescent="0.25">
      <c r="A268" s="23" t="s">
        <v>187</v>
      </c>
      <c r="B268" s="21">
        <v>178.4</v>
      </c>
      <c r="C268" s="21">
        <v>121.8</v>
      </c>
      <c r="D268" s="21"/>
      <c r="E268" s="21"/>
      <c r="F268" s="21">
        <f t="shared" si="94"/>
        <v>178.4</v>
      </c>
      <c r="G268" s="29">
        <f t="shared" si="95"/>
        <v>121.8</v>
      </c>
      <c r="H268" s="93"/>
      <c r="I268" s="3"/>
      <c r="J268" s="3"/>
      <c r="K268" s="3">
        <f t="shared" si="97"/>
        <v>56.600000000000009</v>
      </c>
      <c r="L268" s="3"/>
      <c r="M268" s="3"/>
    </row>
    <row r="269" spans="1:13" ht="17.850000000000001" customHeight="1" x14ac:dyDescent="0.25">
      <c r="A269" s="23" t="s">
        <v>202</v>
      </c>
      <c r="B269" s="21">
        <v>566.4</v>
      </c>
      <c r="C269" s="21">
        <v>566.4</v>
      </c>
      <c r="D269" s="21"/>
      <c r="E269" s="21"/>
      <c r="F269" s="21">
        <f t="shared" si="94"/>
        <v>566.4</v>
      </c>
      <c r="G269" s="29">
        <f t="shared" si="95"/>
        <v>566.4</v>
      </c>
      <c r="H269" s="93"/>
      <c r="I269" s="3"/>
      <c r="J269" s="3"/>
      <c r="K269" s="3">
        <f t="shared" si="97"/>
        <v>0</v>
      </c>
      <c r="L269" s="3"/>
      <c r="M269" s="3"/>
    </row>
    <row r="270" spans="1:13" ht="17.850000000000001" customHeight="1" x14ac:dyDescent="0.25">
      <c r="A270" s="23" t="s">
        <v>221</v>
      </c>
      <c r="B270" s="30">
        <v>161.1</v>
      </c>
      <c r="C270" s="21">
        <v>146.5</v>
      </c>
      <c r="D270" s="21"/>
      <c r="E270" s="21"/>
      <c r="F270" s="21">
        <f>B270+D270</f>
        <v>161.1</v>
      </c>
      <c r="G270" s="29">
        <f>C270+E270</f>
        <v>146.5</v>
      </c>
      <c r="H270" s="93"/>
      <c r="I270" s="3"/>
      <c r="J270" s="3"/>
      <c r="K270" s="3">
        <f t="shared" si="97"/>
        <v>14.599999999999994</v>
      </c>
      <c r="L270" s="3"/>
      <c r="M270" s="3"/>
    </row>
    <row r="271" spans="1:13" ht="17.850000000000001" hidden="1" customHeight="1" x14ac:dyDescent="0.25">
      <c r="A271" s="22" t="s">
        <v>49</v>
      </c>
      <c r="B271" s="20">
        <f>B272</f>
        <v>0</v>
      </c>
      <c r="C271" s="20">
        <f>C272</f>
        <v>0</v>
      </c>
      <c r="D271" s="21"/>
      <c r="E271" s="20">
        <f>E272</f>
        <v>0</v>
      </c>
      <c r="F271" s="21">
        <f t="shared" si="94"/>
        <v>0</v>
      </c>
      <c r="G271" s="29">
        <f t="shared" si="95"/>
        <v>0</v>
      </c>
      <c r="H271" s="93"/>
      <c r="I271" s="3"/>
      <c r="J271" s="3"/>
      <c r="K271" s="3"/>
      <c r="L271" s="3"/>
      <c r="M271" s="3"/>
    </row>
    <row r="272" spans="1:13" ht="15.6" hidden="1" customHeight="1" x14ac:dyDescent="0.25">
      <c r="A272" s="23" t="s">
        <v>50</v>
      </c>
      <c r="B272" s="21"/>
      <c r="C272" s="21"/>
      <c r="D272" s="21"/>
      <c r="E272" s="21"/>
      <c r="F272" s="21">
        <f t="shared" si="94"/>
        <v>0</v>
      </c>
      <c r="G272" s="29">
        <f t="shared" si="95"/>
        <v>0</v>
      </c>
      <c r="H272" s="93"/>
      <c r="I272" s="3"/>
      <c r="J272" s="3"/>
      <c r="K272" s="3"/>
      <c r="L272" s="3"/>
      <c r="M272" s="3"/>
    </row>
    <row r="273" spans="1:13" ht="18.75" customHeight="1" x14ac:dyDescent="0.25">
      <c r="A273" s="22" t="s">
        <v>30</v>
      </c>
      <c r="B273" s="31">
        <f t="shared" ref="B273:G273" si="98">SUM(B274:B288)</f>
        <v>1207.5</v>
      </c>
      <c r="C273" s="31">
        <f>SUM(C274:C288)</f>
        <v>1207.5</v>
      </c>
      <c r="D273" s="31">
        <f t="shared" si="98"/>
        <v>0</v>
      </c>
      <c r="E273" s="31">
        <f t="shared" si="98"/>
        <v>0</v>
      </c>
      <c r="F273" s="31">
        <f t="shared" si="98"/>
        <v>1207.5</v>
      </c>
      <c r="G273" s="31">
        <f t="shared" si="98"/>
        <v>1207.5</v>
      </c>
      <c r="H273" s="93"/>
      <c r="I273" s="3"/>
      <c r="J273" s="3"/>
      <c r="K273" s="3"/>
      <c r="L273" s="3"/>
      <c r="M273" s="3"/>
    </row>
    <row r="274" spans="1:13" ht="17.100000000000001" customHeight="1" x14ac:dyDescent="0.25">
      <c r="A274" s="23" t="s">
        <v>31</v>
      </c>
      <c r="B274" s="21">
        <v>13.5</v>
      </c>
      <c r="C274" s="21">
        <v>13.5</v>
      </c>
      <c r="D274" s="21"/>
      <c r="E274" s="21"/>
      <c r="F274" s="21">
        <f t="shared" si="94"/>
        <v>13.5</v>
      </c>
      <c r="G274" s="29">
        <f t="shared" si="95"/>
        <v>13.5</v>
      </c>
      <c r="H274" s="93"/>
      <c r="I274" s="3"/>
      <c r="J274" s="3"/>
      <c r="K274" s="3"/>
      <c r="L274" s="3"/>
      <c r="M274" s="3"/>
    </row>
    <row r="275" spans="1:13" ht="17.100000000000001" customHeight="1" x14ac:dyDescent="0.25">
      <c r="A275" s="23" t="s">
        <v>51</v>
      </c>
      <c r="B275" s="21">
        <v>175.8</v>
      </c>
      <c r="C275" s="21">
        <v>175.8</v>
      </c>
      <c r="D275" s="21"/>
      <c r="E275" s="21"/>
      <c r="F275" s="21">
        <f t="shared" si="94"/>
        <v>175.8</v>
      </c>
      <c r="G275" s="29">
        <f t="shared" si="95"/>
        <v>175.8</v>
      </c>
      <c r="H275" s="93"/>
      <c r="I275" s="3">
        <f>H275+H276+H282+H330</f>
        <v>0</v>
      </c>
      <c r="J275" s="3"/>
      <c r="K275" s="3"/>
      <c r="L275" s="3"/>
      <c r="M275" s="3"/>
    </row>
    <row r="276" spans="1:13" ht="15.75" x14ac:dyDescent="0.25">
      <c r="A276" s="23" t="s">
        <v>52</v>
      </c>
      <c r="B276" s="21">
        <v>353.7</v>
      </c>
      <c r="C276" s="21">
        <v>353.7</v>
      </c>
      <c r="D276" s="21"/>
      <c r="E276" s="21"/>
      <c r="F276" s="21">
        <f t="shared" si="94"/>
        <v>353.7</v>
      </c>
      <c r="G276" s="29">
        <f t="shared" si="95"/>
        <v>353.7</v>
      </c>
      <c r="H276" s="93"/>
      <c r="I276" s="3"/>
      <c r="J276" s="3"/>
      <c r="K276" s="3"/>
      <c r="L276" s="3"/>
      <c r="M276" s="3"/>
    </row>
    <row r="277" spans="1:13" ht="15.6" customHeight="1" x14ac:dyDescent="0.25">
      <c r="A277" s="23" t="s">
        <v>54</v>
      </c>
      <c r="B277" s="21">
        <v>180.8</v>
      </c>
      <c r="C277" s="21">
        <v>180.8</v>
      </c>
      <c r="D277" s="21"/>
      <c r="E277" s="21"/>
      <c r="F277" s="21">
        <f t="shared" si="94"/>
        <v>180.8</v>
      </c>
      <c r="G277" s="29">
        <f t="shared" si="95"/>
        <v>180.8</v>
      </c>
      <c r="H277" s="93"/>
      <c r="I277" s="3"/>
      <c r="J277" s="3"/>
      <c r="K277" s="3"/>
      <c r="L277" s="3"/>
      <c r="M277" s="3"/>
    </row>
    <row r="278" spans="1:13" ht="15.6" customHeight="1" x14ac:dyDescent="0.25">
      <c r="A278" s="23" t="s">
        <v>146</v>
      </c>
      <c r="B278" s="21">
        <v>102</v>
      </c>
      <c r="C278" s="21">
        <v>102</v>
      </c>
      <c r="D278" s="21"/>
      <c r="E278" s="21"/>
      <c r="F278" s="21">
        <f t="shared" si="94"/>
        <v>102</v>
      </c>
      <c r="G278" s="29">
        <f t="shared" si="95"/>
        <v>102</v>
      </c>
      <c r="H278" s="93"/>
      <c r="I278" s="3"/>
      <c r="J278" s="3"/>
      <c r="K278" s="3"/>
      <c r="L278" s="3"/>
      <c r="M278" s="3"/>
    </row>
    <row r="279" spans="1:13" ht="16.350000000000001" customHeight="1" x14ac:dyDescent="0.25">
      <c r="A279" s="23" t="s">
        <v>88</v>
      </c>
      <c r="B279" s="21">
        <v>45.2</v>
      </c>
      <c r="C279" s="21">
        <v>45.2</v>
      </c>
      <c r="D279" s="21"/>
      <c r="E279" s="21"/>
      <c r="F279" s="21">
        <f t="shared" si="94"/>
        <v>45.2</v>
      </c>
      <c r="G279" s="29">
        <f t="shared" si="95"/>
        <v>45.2</v>
      </c>
      <c r="H279" s="93"/>
      <c r="I279" s="3"/>
      <c r="J279" s="3"/>
      <c r="K279" s="3"/>
      <c r="L279" s="3"/>
      <c r="M279" s="3"/>
    </row>
    <row r="280" spans="1:13" ht="16.350000000000001" customHeight="1" x14ac:dyDescent="0.25">
      <c r="A280" s="23" t="s">
        <v>87</v>
      </c>
      <c r="B280" s="21">
        <v>18.899999999999999</v>
      </c>
      <c r="C280" s="21">
        <v>18.899999999999999</v>
      </c>
      <c r="D280" s="21"/>
      <c r="E280" s="21"/>
      <c r="F280" s="21">
        <f t="shared" si="94"/>
        <v>18.899999999999999</v>
      </c>
      <c r="G280" s="29">
        <f t="shared" si="95"/>
        <v>18.899999999999999</v>
      </c>
      <c r="H280" s="93"/>
      <c r="I280" s="3"/>
      <c r="J280" s="3"/>
      <c r="K280" s="3"/>
      <c r="L280" s="3"/>
      <c r="M280" s="3"/>
    </row>
    <row r="281" spans="1:13" ht="16.350000000000001" customHeight="1" x14ac:dyDescent="0.25">
      <c r="A281" s="23" t="s">
        <v>325</v>
      </c>
      <c r="B281" s="21">
        <v>6.6</v>
      </c>
      <c r="C281" s="21">
        <v>6.6</v>
      </c>
      <c r="D281" s="21"/>
      <c r="E281" s="21"/>
      <c r="F281" s="21">
        <f t="shared" si="94"/>
        <v>6.6</v>
      </c>
      <c r="G281" s="29">
        <f t="shared" si="95"/>
        <v>6.6</v>
      </c>
      <c r="H281" s="93"/>
      <c r="I281" s="3"/>
      <c r="J281" s="3"/>
      <c r="K281" s="3"/>
      <c r="L281" s="3"/>
      <c r="M281" s="3"/>
    </row>
    <row r="282" spans="1:13" ht="16.350000000000001" customHeight="1" x14ac:dyDescent="0.25">
      <c r="A282" s="23" t="s">
        <v>269</v>
      </c>
      <c r="B282" s="21">
        <v>11</v>
      </c>
      <c r="C282" s="21">
        <v>11</v>
      </c>
      <c r="D282" s="21"/>
      <c r="E282" s="21"/>
      <c r="F282" s="21">
        <f t="shared" si="94"/>
        <v>11</v>
      </c>
      <c r="G282" s="29">
        <f t="shared" si="95"/>
        <v>11</v>
      </c>
      <c r="H282" s="93"/>
      <c r="I282" s="3"/>
      <c r="J282" s="3"/>
      <c r="K282" s="3"/>
      <c r="L282" s="3"/>
      <c r="M282" s="3"/>
    </row>
    <row r="283" spans="1:13" ht="16.350000000000001" customHeight="1" x14ac:dyDescent="0.25">
      <c r="A283" s="23" t="s">
        <v>135</v>
      </c>
      <c r="B283" s="21">
        <v>68.5</v>
      </c>
      <c r="C283" s="21">
        <v>68.5</v>
      </c>
      <c r="D283" s="21"/>
      <c r="E283" s="21"/>
      <c r="F283" s="21">
        <f t="shared" si="94"/>
        <v>68.5</v>
      </c>
      <c r="G283" s="29">
        <f t="shared" si="95"/>
        <v>68.5</v>
      </c>
      <c r="H283" s="93"/>
      <c r="I283" s="3"/>
      <c r="J283" s="3"/>
      <c r="K283" s="3"/>
      <c r="L283" s="3"/>
      <c r="M283" s="3"/>
    </row>
    <row r="284" spans="1:13" ht="16.350000000000001" customHeight="1" x14ac:dyDescent="0.25">
      <c r="A284" s="23" t="s">
        <v>114</v>
      </c>
      <c r="B284" s="21">
        <v>31.5</v>
      </c>
      <c r="C284" s="21">
        <v>31.5</v>
      </c>
      <c r="D284" s="21"/>
      <c r="E284" s="21"/>
      <c r="F284" s="21">
        <f t="shared" si="94"/>
        <v>31.5</v>
      </c>
      <c r="G284" s="29">
        <f t="shared" si="95"/>
        <v>31.5</v>
      </c>
      <c r="H284" s="93"/>
      <c r="I284" s="3"/>
      <c r="J284" s="3"/>
      <c r="K284" s="3"/>
      <c r="L284" s="3"/>
      <c r="M284" s="3"/>
    </row>
    <row r="285" spans="1:13" ht="16.350000000000001" customHeight="1" x14ac:dyDescent="0.25">
      <c r="A285" s="23" t="s">
        <v>53</v>
      </c>
      <c r="B285" s="21">
        <v>184.6</v>
      </c>
      <c r="C285" s="21">
        <v>184.6</v>
      </c>
      <c r="D285" s="21"/>
      <c r="E285" s="21"/>
      <c r="F285" s="21">
        <f t="shared" si="94"/>
        <v>184.6</v>
      </c>
      <c r="G285" s="29">
        <f t="shared" si="95"/>
        <v>184.6</v>
      </c>
      <c r="H285" s="93"/>
      <c r="I285" s="3"/>
      <c r="J285" s="3"/>
      <c r="K285" s="3"/>
      <c r="L285" s="3"/>
      <c r="M285" s="3"/>
    </row>
    <row r="286" spans="1:13" ht="18" hidden="1" customHeight="1" x14ac:dyDescent="0.25">
      <c r="A286" s="28" t="s">
        <v>296</v>
      </c>
      <c r="B286" s="21"/>
      <c r="C286" s="21"/>
      <c r="D286" s="29"/>
      <c r="E286" s="21"/>
      <c r="F286" s="21">
        <f t="shared" si="94"/>
        <v>0</v>
      </c>
      <c r="G286" s="29">
        <f t="shared" si="95"/>
        <v>0</v>
      </c>
      <c r="H286" s="93"/>
      <c r="I286" s="3"/>
      <c r="J286" s="3"/>
      <c r="K286" s="3"/>
      <c r="L286" s="3"/>
      <c r="M286" s="3"/>
    </row>
    <row r="287" spans="1:13" ht="18" hidden="1" customHeight="1" x14ac:dyDescent="0.25">
      <c r="A287" s="28" t="s">
        <v>268</v>
      </c>
      <c r="B287" s="21"/>
      <c r="C287" s="21"/>
      <c r="D287" s="29"/>
      <c r="E287" s="21"/>
      <c r="F287" s="21">
        <f t="shared" si="94"/>
        <v>0</v>
      </c>
      <c r="G287" s="29">
        <f t="shared" si="95"/>
        <v>0</v>
      </c>
      <c r="H287" s="93"/>
      <c r="I287" s="3"/>
      <c r="J287" s="3"/>
      <c r="K287" s="3"/>
      <c r="L287" s="3"/>
      <c r="M287" s="3"/>
    </row>
    <row r="288" spans="1:13" ht="21" customHeight="1" x14ac:dyDescent="0.25">
      <c r="A288" s="23" t="s">
        <v>55</v>
      </c>
      <c r="B288" s="21">
        <v>15.4</v>
      </c>
      <c r="C288" s="21">
        <v>15.4</v>
      </c>
      <c r="D288" s="21"/>
      <c r="E288" s="21"/>
      <c r="F288" s="21">
        <f t="shared" si="94"/>
        <v>15.4</v>
      </c>
      <c r="G288" s="29">
        <f t="shared" si="95"/>
        <v>15.4</v>
      </c>
      <c r="H288" s="93"/>
      <c r="I288" s="3"/>
      <c r="J288" s="3"/>
      <c r="K288" s="3"/>
      <c r="L288" s="3"/>
      <c r="M288" s="3"/>
    </row>
    <row r="289" spans="1:13" ht="15.6" customHeight="1" x14ac:dyDescent="0.25">
      <c r="A289" s="22" t="s">
        <v>32</v>
      </c>
      <c r="B289" s="20">
        <f>SUM(B290:B299)</f>
        <v>800.69999999999993</v>
      </c>
      <c r="C289" s="20">
        <f>SUM(C290:C299)</f>
        <v>800.69999999999993</v>
      </c>
      <c r="D289" s="20">
        <f t="shared" ref="D289:G289" si="99">SUM(D290:D299)</f>
        <v>37.4</v>
      </c>
      <c r="E289" s="20">
        <f t="shared" si="99"/>
        <v>37.4</v>
      </c>
      <c r="F289" s="20">
        <f t="shared" si="99"/>
        <v>838.09999999999991</v>
      </c>
      <c r="G289" s="20">
        <f t="shared" si="99"/>
        <v>838.09999999999991</v>
      </c>
      <c r="H289" s="93"/>
      <c r="I289" s="3"/>
      <c r="J289" s="3"/>
      <c r="K289" s="3"/>
      <c r="L289" s="3"/>
      <c r="M289" s="3"/>
    </row>
    <row r="290" spans="1:13" ht="14.1" customHeight="1" x14ac:dyDescent="0.25">
      <c r="A290" s="23" t="s">
        <v>33</v>
      </c>
      <c r="B290" s="21">
        <v>414.4</v>
      </c>
      <c r="C290" s="21">
        <v>414.4</v>
      </c>
      <c r="D290" s="21"/>
      <c r="E290" s="21"/>
      <c r="F290" s="21">
        <f t="shared" ref="F290:F304" si="100">B290+D290</f>
        <v>414.4</v>
      </c>
      <c r="G290" s="29">
        <f t="shared" ref="G290:G304" si="101">C290+E290</f>
        <v>414.4</v>
      </c>
      <c r="H290" s="93"/>
      <c r="I290" s="3"/>
      <c r="J290" s="3"/>
      <c r="K290" s="3"/>
      <c r="L290" s="3"/>
      <c r="M290" s="3"/>
    </row>
    <row r="291" spans="1:13" ht="16.350000000000001" customHeight="1" x14ac:dyDescent="0.25">
      <c r="A291" s="23" t="s">
        <v>34</v>
      </c>
      <c r="B291" s="21">
        <v>21.8</v>
      </c>
      <c r="C291" s="21">
        <v>21.8</v>
      </c>
      <c r="D291" s="21"/>
      <c r="E291" s="21"/>
      <c r="F291" s="21">
        <f t="shared" si="100"/>
        <v>21.8</v>
      </c>
      <c r="G291" s="29">
        <f t="shared" si="101"/>
        <v>21.8</v>
      </c>
      <c r="H291" s="93"/>
      <c r="I291" s="3"/>
      <c r="J291" s="3"/>
      <c r="K291" s="3"/>
      <c r="L291" s="3"/>
      <c r="M291" s="3"/>
    </row>
    <row r="292" spans="1:13" ht="16.350000000000001" customHeight="1" x14ac:dyDescent="0.25">
      <c r="A292" s="23" t="s">
        <v>56</v>
      </c>
      <c r="B292" s="21">
        <v>53.4</v>
      </c>
      <c r="C292" s="21">
        <v>53.4</v>
      </c>
      <c r="D292" s="21"/>
      <c r="E292" s="21"/>
      <c r="F292" s="21">
        <f t="shared" si="100"/>
        <v>53.4</v>
      </c>
      <c r="G292" s="29">
        <f t="shared" si="101"/>
        <v>53.4</v>
      </c>
      <c r="H292" s="93"/>
      <c r="I292" s="3"/>
      <c r="J292" s="3"/>
      <c r="K292" s="3"/>
      <c r="L292" s="3"/>
      <c r="M292" s="3"/>
    </row>
    <row r="293" spans="1:13" ht="16.350000000000001" customHeight="1" x14ac:dyDescent="0.25">
      <c r="A293" s="23" t="s">
        <v>307</v>
      </c>
      <c r="B293" s="21">
        <v>15</v>
      </c>
      <c r="C293" s="21">
        <v>15</v>
      </c>
      <c r="D293" s="21"/>
      <c r="E293" s="21"/>
      <c r="F293" s="21">
        <f t="shared" ref="F293:F294" si="102">B293+D293</f>
        <v>15</v>
      </c>
      <c r="G293" s="29">
        <f t="shared" ref="G293:G294" si="103">C293+E293</f>
        <v>15</v>
      </c>
      <c r="H293" s="93"/>
      <c r="I293" s="3"/>
      <c r="J293" s="3"/>
      <c r="K293" s="3"/>
      <c r="L293" s="3"/>
      <c r="M293" s="3"/>
    </row>
    <row r="294" spans="1:13" ht="16.350000000000001" customHeight="1" x14ac:dyDescent="0.25">
      <c r="A294" s="23" t="s">
        <v>308</v>
      </c>
      <c r="B294" s="21">
        <v>4.9000000000000004</v>
      </c>
      <c r="C294" s="21">
        <v>4.9000000000000004</v>
      </c>
      <c r="D294" s="21"/>
      <c r="E294" s="21"/>
      <c r="F294" s="21">
        <f t="shared" si="102"/>
        <v>4.9000000000000004</v>
      </c>
      <c r="G294" s="29">
        <f t="shared" si="103"/>
        <v>4.9000000000000004</v>
      </c>
      <c r="H294" s="93"/>
      <c r="I294" s="3"/>
      <c r="J294" s="3"/>
      <c r="K294" s="3"/>
      <c r="L294" s="3"/>
      <c r="M294" s="3"/>
    </row>
    <row r="295" spans="1:13" ht="17.100000000000001" customHeight="1" x14ac:dyDescent="0.25">
      <c r="A295" s="23" t="s">
        <v>147</v>
      </c>
      <c r="B295" s="21">
        <v>288.8</v>
      </c>
      <c r="C295" s="21">
        <v>288.8</v>
      </c>
      <c r="D295" s="21"/>
      <c r="E295" s="21"/>
      <c r="F295" s="21">
        <f t="shared" si="100"/>
        <v>288.8</v>
      </c>
      <c r="G295" s="29">
        <f t="shared" si="101"/>
        <v>288.8</v>
      </c>
      <c r="H295" s="93"/>
      <c r="I295" s="3"/>
      <c r="J295" s="3"/>
      <c r="K295" s="3"/>
      <c r="L295" s="3"/>
      <c r="M295" s="3"/>
    </row>
    <row r="296" spans="1:13" ht="17.100000000000001" customHeight="1" x14ac:dyDescent="0.25">
      <c r="A296" s="23" t="s">
        <v>226</v>
      </c>
      <c r="B296" s="21">
        <v>0.6</v>
      </c>
      <c r="C296" s="21">
        <v>0.6</v>
      </c>
      <c r="D296" s="21"/>
      <c r="E296" s="21"/>
      <c r="F296" s="21">
        <f t="shared" si="100"/>
        <v>0.6</v>
      </c>
      <c r="G296" s="29">
        <f t="shared" si="101"/>
        <v>0.6</v>
      </c>
      <c r="H296" s="93"/>
      <c r="I296" s="3"/>
      <c r="J296" s="3"/>
      <c r="K296" s="3"/>
      <c r="L296" s="3"/>
      <c r="M296" s="3"/>
    </row>
    <row r="297" spans="1:13" ht="17.100000000000001" customHeight="1" x14ac:dyDescent="0.25">
      <c r="A297" s="23" t="s">
        <v>36</v>
      </c>
      <c r="B297" s="21">
        <v>1.8</v>
      </c>
      <c r="C297" s="21">
        <v>1.8</v>
      </c>
      <c r="D297" s="21"/>
      <c r="E297" s="21"/>
      <c r="F297" s="21">
        <f t="shared" si="100"/>
        <v>1.8</v>
      </c>
      <c r="G297" s="29">
        <f t="shared" si="101"/>
        <v>1.8</v>
      </c>
      <c r="H297" s="93"/>
      <c r="I297" s="3"/>
      <c r="J297" s="3"/>
      <c r="K297" s="3"/>
      <c r="L297" s="3"/>
      <c r="M297" s="3"/>
    </row>
    <row r="298" spans="1:13" ht="17.100000000000001" customHeight="1" x14ac:dyDescent="0.25">
      <c r="A298" s="38" t="s">
        <v>227</v>
      </c>
      <c r="B298" s="21"/>
      <c r="C298" s="21"/>
      <c r="D298" s="21"/>
      <c r="E298" s="21"/>
      <c r="F298" s="21">
        <f t="shared" ref="F298:G299" si="104">B298+D298</f>
        <v>0</v>
      </c>
      <c r="G298" s="29">
        <f t="shared" si="104"/>
        <v>0</v>
      </c>
      <c r="H298" s="93"/>
      <c r="I298" s="3"/>
      <c r="J298" s="3"/>
      <c r="K298" s="3"/>
      <c r="L298" s="3"/>
      <c r="M298" s="3"/>
    </row>
    <row r="299" spans="1:13" ht="17.100000000000001" customHeight="1" x14ac:dyDescent="0.25">
      <c r="A299" s="23" t="s">
        <v>228</v>
      </c>
      <c r="B299" s="21"/>
      <c r="C299" s="21"/>
      <c r="D299" s="21">
        <v>37.4</v>
      </c>
      <c r="E299" s="21">
        <v>37.4</v>
      </c>
      <c r="F299" s="21">
        <f t="shared" si="104"/>
        <v>37.4</v>
      </c>
      <c r="G299" s="29">
        <f t="shared" si="104"/>
        <v>37.4</v>
      </c>
      <c r="H299" s="93"/>
      <c r="I299" s="3"/>
      <c r="J299" s="3"/>
      <c r="K299" s="3"/>
      <c r="L299" s="3"/>
      <c r="M299" s="3"/>
    </row>
    <row r="300" spans="1:13" ht="16.5" customHeight="1" x14ac:dyDescent="0.25">
      <c r="A300" s="22" t="s">
        <v>38</v>
      </c>
      <c r="B300" s="31">
        <f>SUM(B301:B304)</f>
        <v>2139.5</v>
      </c>
      <c r="C300" s="20">
        <f>SUM(C301:C304)</f>
        <v>1751.1000000000001</v>
      </c>
      <c r="D300" s="20">
        <f>SUM(D301:D304)</f>
        <v>0</v>
      </c>
      <c r="E300" s="20">
        <f>SUM(E301:E304)</f>
        <v>0</v>
      </c>
      <c r="F300" s="21">
        <f t="shared" si="100"/>
        <v>2139.5</v>
      </c>
      <c r="G300" s="29">
        <f t="shared" si="101"/>
        <v>1751.1000000000001</v>
      </c>
      <c r="H300" s="93"/>
      <c r="I300" s="3"/>
      <c r="J300" s="3"/>
      <c r="K300" s="3"/>
      <c r="L300" s="3"/>
      <c r="M300" s="3"/>
    </row>
    <row r="301" spans="1:13" ht="16.350000000000001" customHeight="1" x14ac:dyDescent="0.25">
      <c r="A301" s="23" t="s">
        <v>304</v>
      </c>
      <c r="B301" s="30">
        <v>35</v>
      </c>
      <c r="C301" s="21">
        <v>35</v>
      </c>
      <c r="D301" s="21"/>
      <c r="E301" s="21"/>
      <c r="F301" s="21">
        <f t="shared" si="100"/>
        <v>35</v>
      </c>
      <c r="G301" s="29">
        <f t="shared" si="101"/>
        <v>35</v>
      </c>
      <c r="H301" s="93"/>
      <c r="I301" s="3"/>
      <c r="J301" s="3"/>
      <c r="K301" s="3"/>
      <c r="L301" s="3"/>
      <c r="M301" s="3"/>
    </row>
    <row r="302" spans="1:13" ht="16.5" customHeight="1" x14ac:dyDescent="0.25">
      <c r="A302" s="23" t="s">
        <v>40</v>
      </c>
      <c r="B302" s="30">
        <v>1759.9</v>
      </c>
      <c r="C302" s="21">
        <v>1441.9</v>
      </c>
      <c r="D302" s="21"/>
      <c r="E302" s="21"/>
      <c r="F302" s="21">
        <f t="shared" si="100"/>
        <v>1759.9</v>
      </c>
      <c r="G302" s="29">
        <f t="shared" si="101"/>
        <v>1441.9</v>
      </c>
      <c r="H302" s="93"/>
      <c r="I302" s="3"/>
      <c r="J302" s="3"/>
      <c r="K302" s="3"/>
      <c r="L302" s="3"/>
      <c r="M302" s="3"/>
    </row>
    <row r="303" spans="1:13" ht="15.75" customHeight="1" x14ac:dyDescent="0.25">
      <c r="A303" s="23" t="s">
        <v>41</v>
      </c>
      <c r="B303" s="21">
        <v>321.10000000000002</v>
      </c>
      <c r="C303" s="21">
        <v>257.39999999999998</v>
      </c>
      <c r="D303" s="21"/>
      <c r="E303" s="21"/>
      <c r="F303" s="21">
        <f t="shared" si="100"/>
        <v>321.10000000000002</v>
      </c>
      <c r="G303" s="29">
        <f t="shared" si="101"/>
        <v>257.39999999999998</v>
      </c>
      <c r="H303" s="93"/>
      <c r="I303" s="3"/>
      <c r="J303" s="3"/>
      <c r="K303" s="3"/>
      <c r="L303" s="3"/>
      <c r="M303" s="3"/>
    </row>
    <row r="304" spans="1:13" ht="16.350000000000001" customHeight="1" x14ac:dyDescent="0.25">
      <c r="A304" s="23" t="s">
        <v>66</v>
      </c>
      <c r="B304" s="21">
        <v>23.5</v>
      </c>
      <c r="C304" s="21">
        <v>16.8</v>
      </c>
      <c r="D304" s="21"/>
      <c r="E304" s="21"/>
      <c r="F304" s="21">
        <f t="shared" si="100"/>
        <v>23.5</v>
      </c>
      <c r="G304" s="29">
        <f t="shared" si="101"/>
        <v>16.8</v>
      </c>
      <c r="H304" s="93"/>
      <c r="I304" s="3"/>
      <c r="J304" s="3"/>
      <c r="K304" s="3"/>
      <c r="L304" s="3"/>
      <c r="M304" s="3"/>
    </row>
    <row r="305" spans="1:13" ht="16.350000000000001" customHeight="1" x14ac:dyDescent="0.25">
      <c r="A305" s="22" t="s">
        <v>42</v>
      </c>
      <c r="B305" s="31">
        <f t="shared" ref="B305:G305" si="105">SUM(B306:B326)</f>
        <v>6711.9000000000005</v>
      </c>
      <c r="C305" s="31">
        <f t="shared" si="105"/>
        <v>6293.9</v>
      </c>
      <c r="D305" s="31">
        <f t="shared" si="105"/>
        <v>4569.8</v>
      </c>
      <c r="E305" s="31">
        <f t="shared" si="105"/>
        <v>4569.8</v>
      </c>
      <c r="F305" s="31">
        <f t="shared" si="105"/>
        <v>11281.699999999997</v>
      </c>
      <c r="G305" s="31">
        <f t="shared" si="105"/>
        <v>10863.699999999997</v>
      </c>
      <c r="H305" s="93"/>
      <c r="I305" s="3"/>
      <c r="J305" s="3"/>
      <c r="K305" s="3"/>
      <c r="L305" s="3"/>
      <c r="M305" s="3"/>
    </row>
    <row r="306" spans="1:13" ht="15.6" customHeight="1" x14ac:dyDescent="0.25">
      <c r="A306" s="23" t="s">
        <v>59</v>
      </c>
      <c r="B306" s="21">
        <v>374.9</v>
      </c>
      <c r="C306" s="21">
        <v>374.9</v>
      </c>
      <c r="D306" s="21"/>
      <c r="E306" s="21"/>
      <c r="F306" s="21">
        <f t="shared" ref="F306:F319" si="106">B306+D306</f>
        <v>374.9</v>
      </c>
      <c r="G306" s="29">
        <f t="shared" ref="G306:G319" si="107">C306+E306</f>
        <v>374.9</v>
      </c>
      <c r="H306" s="93"/>
      <c r="I306" s="3"/>
      <c r="J306" s="3"/>
      <c r="K306" s="3"/>
      <c r="L306" s="3"/>
      <c r="M306" s="3"/>
    </row>
    <row r="307" spans="1:13" ht="15.6" customHeight="1" x14ac:dyDescent="0.25">
      <c r="A307" s="23" t="s">
        <v>149</v>
      </c>
      <c r="B307" s="21">
        <v>38</v>
      </c>
      <c r="C307" s="21">
        <v>38</v>
      </c>
      <c r="D307" s="21"/>
      <c r="E307" s="21"/>
      <c r="F307" s="21">
        <f t="shared" si="106"/>
        <v>38</v>
      </c>
      <c r="G307" s="29">
        <f t="shared" si="107"/>
        <v>38</v>
      </c>
      <c r="H307" s="93"/>
      <c r="I307" s="3"/>
      <c r="J307" s="3"/>
      <c r="K307" s="3"/>
      <c r="L307" s="3"/>
      <c r="M307" s="3"/>
    </row>
    <row r="308" spans="1:13" ht="15.6" customHeight="1" x14ac:dyDescent="0.25">
      <c r="A308" s="23" t="s">
        <v>60</v>
      </c>
      <c r="B308" s="21">
        <v>2892.1</v>
      </c>
      <c r="C308" s="21">
        <v>2530.6999999999998</v>
      </c>
      <c r="D308" s="21"/>
      <c r="E308" s="21"/>
      <c r="F308" s="21">
        <f t="shared" si="106"/>
        <v>2892.1</v>
      </c>
      <c r="G308" s="29">
        <f t="shared" si="107"/>
        <v>2530.6999999999998</v>
      </c>
      <c r="H308" s="93"/>
      <c r="I308" s="3"/>
      <c r="J308" s="3"/>
      <c r="K308" s="3"/>
      <c r="L308" s="3"/>
      <c r="M308" s="3"/>
    </row>
    <row r="309" spans="1:13" ht="17.100000000000001" customHeight="1" x14ac:dyDescent="0.25">
      <c r="A309" s="23" t="s">
        <v>136</v>
      </c>
      <c r="B309" s="21">
        <v>18.7</v>
      </c>
      <c r="C309" s="21">
        <v>18.7</v>
      </c>
      <c r="D309" s="69"/>
      <c r="E309" s="21"/>
      <c r="F309" s="21">
        <f t="shared" si="106"/>
        <v>18.7</v>
      </c>
      <c r="G309" s="29">
        <f t="shared" si="107"/>
        <v>18.7</v>
      </c>
      <c r="H309" s="93"/>
      <c r="I309" s="3"/>
      <c r="J309" s="3"/>
      <c r="K309" s="3"/>
      <c r="L309" s="3"/>
      <c r="M309" s="3"/>
    </row>
    <row r="310" spans="1:13" ht="14.85" customHeight="1" x14ac:dyDescent="0.25">
      <c r="A310" s="23" t="s">
        <v>86</v>
      </c>
      <c r="B310" s="21">
        <v>5</v>
      </c>
      <c r="C310" s="21">
        <v>3.2</v>
      </c>
      <c r="D310" s="21"/>
      <c r="E310" s="21"/>
      <c r="F310" s="21">
        <f t="shared" si="106"/>
        <v>5</v>
      </c>
      <c r="G310" s="29">
        <f t="shared" si="107"/>
        <v>3.2</v>
      </c>
      <c r="H310" s="93"/>
      <c r="I310" s="3"/>
      <c r="J310" s="3"/>
      <c r="K310" s="3"/>
      <c r="L310" s="3"/>
      <c r="M310" s="3"/>
    </row>
    <row r="311" spans="1:13" ht="19.5" customHeight="1" x14ac:dyDescent="0.25">
      <c r="A311" s="23" t="s">
        <v>45</v>
      </c>
      <c r="B311" s="21">
        <v>60.3</v>
      </c>
      <c r="C311" s="21">
        <v>60.3</v>
      </c>
      <c r="D311" s="21"/>
      <c r="E311" s="21"/>
      <c r="F311" s="21">
        <f t="shared" si="106"/>
        <v>60.3</v>
      </c>
      <c r="G311" s="29">
        <f t="shared" si="107"/>
        <v>60.3</v>
      </c>
      <c r="H311" s="93"/>
      <c r="I311" s="3"/>
      <c r="J311" s="3"/>
      <c r="K311" s="3"/>
      <c r="L311" s="3"/>
      <c r="M311" s="3"/>
    </row>
    <row r="312" spans="1:13" ht="16.350000000000001" customHeight="1" x14ac:dyDescent="0.25">
      <c r="A312" s="23" t="s">
        <v>62</v>
      </c>
      <c r="B312" s="21">
        <v>1000</v>
      </c>
      <c r="C312" s="21">
        <v>995.9</v>
      </c>
      <c r="D312" s="21"/>
      <c r="E312" s="21"/>
      <c r="F312" s="21">
        <f t="shared" si="106"/>
        <v>1000</v>
      </c>
      <c r="G312" s="29">
        <f t="shared" si="107"/>
        <v>995.9</v>
      </c>
      <c r="H312" s="93"/>
      <c r="I312" s="3"/>
      <c r="J312" s="3"/>
      <c r="K312" s="3"/>
      <c r="L312" s="3"/>
      <c r="M312" s="3"/>
    </row>
    <row r="313" spans="1:13" ht="16.350000000000001" customHeight="1" x14ac:dyDescent="0.25">
      <c r="A313" s="23" t="s">
        <v>175</v>
      </c>
      <c r="B313" s="21">
        <v>550</v>
      </c>
      <c r="C313" s="21">
        <v>499.9</v>
      </c>
      <c r="D313" s="21"/>
      <c r="E313" s="21"/>
      <c r="F313" s="21">
        <f t="shared" si="106"/>
        <v>550</v>
      </c>
      <c r="G313" s="29">
        <f t="shared" si="107"/>
        <v>499.9</v>
      </c>
      <c r="H313" s="93"/>
      <c r="I313" s="3"/>
      <c r="J313" s="3"/>
      <c r="K313" s="3"/>
      <c r="L313" s="3"/>
      <c r="M313" s="3"/>
    </row>
    <row r="314" spans="1:13" ht="11.25" hidden="1" customHeight="1" x14ac:dyDescent="0.25">
      <c r="A314" s="23"/>
      <c r="B314" s="21"/>
      <c r="C314" s="21"/>
      <c r="D314" s="21"/>
      <c r="E314" s="21"/>
      <c r="F314" s="21">
        <f t="shared" si="106"/>
        <v>0</v>
      </c>
      <c r="G314" s="29">
        <f t="shared" si="107"/>
        <v>0</v>
      </c>
      <c r="H314" s="93"/>
      <c r="I314" s="3"/>
      <c r="J314" s="3"/>
      <c r="K314" s="3"/>
      <c r="L314" s="3"/>
      <c r="M314" s="3"/>
    </row>
    <row r="315" spans="1:13" ht="16.350000000000001" customHeight="1" x14ac:dyDescent="0.25">
      <c r="A315" s="23" t="s">
        <v>144</v>
      </c>
      <c r="B315" s="21">
        <v>0.4</v>
      </c>
      <c r="C315" s="21">
        <v>0.4</v>
      </c>
      <c r="D315" s="21">
        <v>231.4</v>
      </c>
      <c r="E315" s="21">
        <v>231.4</v>
      </c>
      <c r="F315" s="21">
        <f t="shared" si="106"/>
        <v>231.8</v>
      </c>
      <c r="G315" s="29">
        <f t="shared" si="107"/>
        <v>231.8</v>
      </c>
      <c r="H315" s="93"/>
      <c r="I315" s="3"/>
      <c r="J315" s="3"/>
      <c r="K315" s="3"/>
      <c r="L315" s="3"/>
      <c r="M315" s="3"/>
    </row>
    <row r="316" spans="1:13" ht="30" customHeight="1" x14ac:dyDescent="0.25">
      <c r="A316" s="23" t="s">
        <v>270</v>
      </c>
      <c r="B316" s="21">
        <v>4.3</v>
      </c>
      <c r="C316" s="21">
        <v>4.3</v>
      </c>
      <c r="D316" s="21">
        <v>4332.6000000000004</v>
      </c>
      <c r="E316" s="21">
        <v>4332.6000000000004</v>
      </c>
      <c r="F316" s="21">
        <f t="shared" ref="F316" si="108">B316+D316</f>
        <v>4336.9000000000005</v>
      </c>
      <c r="G316" s="29">
        <f t="shared" ref="G316" si="109">C316+E316</f>
        <v>4336.9000000000005</v>
      </c>
      <c r="H316" s="93"/>
      <c r="I316" s="3"/>
      <c r="J316" s="3"/>
      <c r="K316" s="3"/>
      <c r="L316" s="3"/>
      <c r="M316" s="3"/>
    </row>
    <row r="317" spans="1:13" ht="15.6" customHeight="1" x14ac:dyDescent="0.25">
      <c r="A317" s="23" t="s">
        <v>63</v>
      </c>
      <c r="B317" s="21">
        <v>1224.8</v>
      </c>
      <c r="C317" s="21">
        <v>1224.3</v>
      </c>
      <c r="D317" s="21"/>
      <c r="E317" s="21"/>
      <c r="F317" s="21">
        <f t="shared" si="106"/>
        <v>1224.8</v>
      </c>
      <c r="G317" s="29">
        <f t="shared" si="107"/>
        <v>1224.3</v>
      </c>
      <c r="H317" s="93"/>
      <c r="I317" s="3"/>
      <c r="J317" s="3"/>
      <c r="K317" s="3"/>
      <c r="L317" s="3"/>
      <c r="M317" s="3"/>
    </row>
    <row r="318" spans="1:13" ht="15.6" customHeight="1" x14ac:dyDescent="0.25">
      <c r="A318" s="23" t="s">
        <v>161</v>
      </c>
      <c r="B318" s="21">
        <v>100.3</v>
      </c>
      <c r="C318" s="21">
        <v>100.2</v>
      </c>
      <c r="D318" s="21"/>
      <c r="E318" s="21"/>
      <c r="F318" s="21">
        <f t="shared" si="106"/>
        <v>100.3</v>
      </c>
      <c r="G318" s="48">
        <f t="shared" si="107"/>
        <v>100.2</v>
      </c>
      <c r="H318" s="93"/>
      <c r="I318" s="3"/>
      <c r="J318" s="3"/>
      <c r="K318" s="3"/>
      <c r="L318" s="3"/>
      <c r="M318" s="3"/>
    </row>
    <row r="319" spans="1:13" ht="15.6" customHeight="1" x14ac:dyDescent="0.25">
      <c r="A319" s="23" t="s">
        <v>183</v>
      </c>
      <c r="B319" s="21">
        <v>26.8</v>
      </c>
      <c r="C319" s="21">
        <v>26.8</v>
      </c>
      <c r="D319" s="21"/>
      <c r="E319" s="21"/>
      <c r="F319" s="21">
        <f t="shared" si="106"/>
        <v>26.8</v>
      </c>
      <c r="G319" s="48">
        <f t="shared" si="107"/>
        <v>26.8</v>
      </c>
      <c r="H319" s="93"/>
      <c r="I319" s="3"/>
      <c r="J319" s="3"/>
      <c r="K319" s="3"/>
      <c r="L319" s="3"/>
      <c r="M319" s="3"/>
    </row>
    <row r="320" spans="1:13" ht="15.6" hidden="1" customHeight="1" x14ac:dyDescent="0.25">
      <c r="A320" s="23" t="s">
        <v>267</v>
      </c>
      <c r="B320" s="21"/>
      <c r="C320" s="21"/>
      <c r="D320" s="21"/>
      <c r="E320" s="21"/>
      <c r="F320" s="21">
        <f t="shared" ref="F320:F324" si="110">B320+D320</f>
        <v>0</v>
      </c>
      <c r="G320" s="48">
        <f t="shared" ref="G320:G324" si="111">C320+E320</f>
        <v>0</v>
      </c>
      <c r="H320" s="93"/>
      <c r="I320" s="3"/>
      <c r="J320" s="3"/>
      <c r="K320" s="3"/>
      <c r="L320" s="3"/>
      <c r="M320" s="3"/>
    </row>
    <row r="321" spans="1:13" ht="21" customHeight="1" x14ac:dyDescent="0.25">
      <c r="A321" s="23" t="s">
        <v>137</v>
      </c>
      <c r="B321" s="21">
        <v>138.5</v>
      </c>
      <c r="C321" s="21">
        <v>138.5</v>
      </c>
      <c r="D321" s="21"/>
      <c r="E321" s="21"/>
      <c r="F321" s="21">
        <f t="shared" si="110"/>
        <v>138.5</v>
      </c>
      <c r="G321" s="48">
        <f t="shared" si="111"/>
        <v>138.5</v>
      </c>
      <c r="H321" s="93"/>
      <c r="I321" s="3"/>
      <c r="J321" s="3"/>
      <c r="K321" s="3"/>
      <c r="L321" s="3"/>
      <c r="M321" s="3"/>
    </row>
    <row r="322" spans="1:13" ht="16.5" customHeight="1" x14ac:dyDescent="0.25">
      <c r="A322" s="23" t="s">
        <v>189</v>
      </c>
      <c r="B322" s="21">
        <v>0</v>
      </c>
      <c r="C322" s="21"/>
      <c r="D322" s="21"/>
      <c r="E322" s="21"/>
      <c r="F322" s="21">
        <f t="shared" si="110"/>
        <v>0</v>
      </c>
      <c r="G322" s="48">
        <f t="shared" si="111"/>
        <v>0</v>
      </c>
      <c r="H322" s="93"/>
      <c r="I322" s="3"/>
      <c r="J322" s="3"/>
      <c r="K322" s="3"/>
      <c r="L322" s="3"/>
      <c r="M322" s="3"/>
    </row>
    <row r="323" spans="1:13" ht="16.5" customHeight="1" x14ac:dyDescent="0.25">
      <c r="A323" s="23" t="s">
        <v>331</v>
      </c>
      <c r="B323" s="21">
        <v>22.5</v>
      </c>
      <c r="C323" s="21">
        <v>22.5</v>
      </c>
      <c r="D323" s="21"/>
      <c r="E323" s="21"/>
      <c r="F323" s="21">
        <f t="shared" si="110"/>
        <v>22.5</v>
      </c>
      <c r="G323" s="48">
        <f t="shared" si="111"/>
        <v>22.5</v>
      </c>
      <c r="H323" s="93"/>
      <c r="I323" s="3"/>
      <c r="J323" s="3"/>
      <c r="K323" s="3"/>
      <c r="L323" s="3"/>
      <c r="M323" s="3"/>
    </row>
    <row r="324" spans="1:13" ht="21.75" customHeight="1" x14ac:dyDescent="0.25">
      <c r="A324" s="23" t="s">
        <v>44</v>
      </c>
      <c r="B324" s="21"/>
      <c r="C324" s="21"/>
      <c r="D324" s="21">
        <v>5.8</v>
      </c>
      <c r="E324" s="21">
        <v>5.8</v>
      </c>
      <c r="F324" s="21">
        <f t="shared" si="110"/>
        <v>5.8</v>
      </c>
      <c r="G324" s="48">
        <f t="shared" si="111"/>
        <v>5.8</v>
      </c>
      <c r="H324" s="93"/>
      <c r="I324" s="3"/>
      <c r="J324" s="3"/>
      <c r="K324" s="3"/>
      <c r="L324" s="3"/>
      <c r="M324" s="3"/>
    </row>
    <row r="325" spans="1:13" ht="21.75" customHeight="1" x14ac:dyDescent="0.25">
      <c r="A325" s="23" t="s">
        <v>298</v>
      </c>
      <c r="B325" s="21">
        <v>59</v>
      </c>
      <c r="C325" s="21">
        <v>59</v>
      </c>
      <c r="D325" s="21"/>
      <c r="E325" s="21"/>
      <c r="F325" s="21">
        <f t="shared" ref="F325:F326" si="112">B325+D325</f>
        <v>59</v>
      </c>
      <c r="G325" s="48">
        <f t="shared" ref="G325:G326" si="113">C325+E325</f>
        <v>59</v>
      </c>
      <c r="H325" s="93"/>
      <c r="I325" s="3"/>
      <c r="J325" s="3"/>
      <c r="K325" s="3"/>
      <c r="L325" s="3"/>
      <c r="M325" s="3"/>
    </row>
    <row r="326" spans="1:13" ht="21.75" customHeight="1" x14ac:dyDescent="0.25">
      <c r="A326" s="23" t="s">
        <v>285</v>
      </c>
      <c r="B326" s="21">
        <v>196.3</v>
      </c>
      <c r="C326" s="21">
        <v>196.3</v>
      </c>
      <c r="D326" s="21"/>
      <c r="E326" s="21"/>
      <c r="F326" s="21">
        <f t="shared" si="112"/>
        <v>196.3</v>
      </c>
      <c r="G326" s="48">
        <f t="shared" si="113"/>
        <v>196.3</v>
      </c>
      <c r="H326" s="93"/>
      <c r="I326" s="3"/>
      <c r="J326" s="3"/>
      <c r="K326" s="3"/>
      <c r="L326" s="3"/>
      <c r="M326" s="3"/>
    </row>
    <row r="327" spans="1:13" ht="27.75" customHeight="1" x14ac:dyDescent="0.25">
      <c r="A327" s="22" t="s">
        <v>47</v>
      </c>
      <c r="B327" s="31">
        <f>SUM(B328:B331)</f>
        <v>76.8</v>
      </c>
      <c r="C327" s="31">
        <f t="shared" ref="C327:G327" si="114">SUM(C328:C331)</f>
        <v>76.8</v>
      </c>
      <c r="D327" s="31">
        <f t="shared" si="114"/>
        <v>716.5</v>
      </c>
      <c r="E327" s="31">
        <f t="shared" si="114"/>
        <v>716.5</v>
      </c>
      <c r="F327" s="31">
        <f t="shared" si="114"/>
        <v>793.3</v>
      </c>
      <c r="G327" s="31">
        <f t="shared" si="114"/>
        <v>793.3</v>
      </c>
      <c r="H327" s="93"/>
      <c r="I327" s="3"/>
      <c r="J327" s="3"/>
      <c r="K327" s="3"/>
      <c r="L327" s="3"/>
      <c r="M327" s="3"/>
    </row>
    <row r="328" spans="1:13" s="6" customFormat="1" ht="27.75" customHeight="1" x14ac:dyDescent="0.25">
      <c r="A328" s="23" t="s">
        <v>297</v>
      </c>
      <c r="B328" s="30"/>
      <c r="C328" s="30"/>
      <c r="D328" s="30"/>
      <c r="E328" s="30"/>
      <c r="F328" s="21">
        <f t="shared" ref="F328" si="115">B328+D328</f>
        <v>0</v>
      </c>
      <c r="G328" s="48">
        <f t="shared" ref="G328" si="116">C328+E328</f>
        <v>0</v>
      </c>
      <c r="H328" s="93"/>
      <c r="I328" s="81"/>
      <c r="J328" s="3"/>
      <c r="K328" s="3"/>
      <c r="L328" s="3"/>
      <c r="M328" s="3"/>
    </row>
    <row r="329" spans="1:13" ht="21.75" customHeight="1" x14ac:dyDescent="0.25">
      <c r="A329" s="23" t="s">
        <v>148</v>
      </c>
      <c r="B329" s="30"/>
      <c r="C329" s="20"/>
      <c r="D329" s="21">
        <v>716.5</v>
      </c>
      <c r="E329" s="21">
        <v>716.5</v>
      </c>
      <c r="F329" s="21">
        <f t="shared" ref="F329:G332" si="117">B329+D329</f>
        <v>716.5</v>
      </c>
      <c r="G329" s="48">
        <f t="shared" si="117"/>
        <v>716.5</v>
      </c>
      <c r="H329" s="93"/>
      <c r="I329" s="3"/>
      <c r="J329" s="3"/>
      <c r="K329" s="3"/>
      <c r="L329" s="3"/>
      <c r="M329" s="3"/>
    </row>
    <row r="330" spans="1:13" ht="21.75" customHeight="1" x14ac:dyDescent="0.25">
      <c r="A330" s="23" t="s">
        <v>340</v>
      </c>
      <c r="B330" s="30">
        <v>13</v>
      </c>
      <c r="C330" s="21">
        <v>13</v>
      </c>
      <c r="D330" s="21"/>
      <c r="E330" s="21"/>
      <c r="F330" s="21">
        <f t="shared" ref="F330" si="118">B330+D330</f>
        <v>13</v>
      </c>
      <c r="G330" s="48">
        <f t="shared" ref="G330" si="119">C330+E330</f>
        <v>13</v>
      </c>
      <c r="H330" s="93"/>
      <c r="I330" s="3"/>
      <c r="J330" s="3"/>
      <c r="K330" s="3"/>
      <c r="L330" s="3"/>
      <c r="M330" s="3"/>
    </row>
    <row r="331" spans="1:13" ht="21.75" customHeight="1" x14ac:dyDescent="0.25">
      <c r="A331" s="23" t="s">
        <v>322</v>
      </c>
      <c r="B331" s="30">
        <v>63.8</v>
      </c>
      <c r="C331" s="21">
        <v>63.8</v>
      </c>
      <c r="D331" s="21"/>
      <c r="E331" s="21"/>
      <c r="F331" s="21">
        <f t="shared" ref="F331" si="120">B331+D331</f>
        <v>63.8</v>
      </c>
      <c r="G331" s="48">
        <f t="shared" ref="G331" si="121">C331+E331</f>
        <v>63.8</v>
      </c>
      <c r="H331" s="93"/>
      <c r="I331" s="3"/>
      <c r="J331" s="3"/>
      <c r="K331" s="3"/>
      <c r="L331" s="3"/>
      <c r="M331" s="3"/>
    </row>
    <row r="332" spans="1:13" ht="35.25" customHeight="1" x14ac:dyDescent="0.25">
      <c r="A332" s="22" t="s">
        <v>256</v>
      </c>
      <c r="B332" s="30">
        <v>227</v>
      </c>
      <c r="C332" s="21">
        <v>227</v>
      </c>
      <c r="D332" s="21"/>
      <c r="E332" s="20"/>
      <c r="F332" s="21">
        <f t="shared" si="117"/>
        <v>227</v>
      </c>
      <c r="G332" s="29">
        <f t="shared" si="117"/>
        <v>227</v>
      </c>
      <c r="H332" s="93"/>
      <c r="I332" s="3"/>
      <c r="J332" s="3"/>
      <c r="K332" s="3"/>
      <c r="L332" s="3"/>
      <c r="M332" s="3"/>
    </row>
    <row r="333" spans="1:13" ht="45" customHeight="1" x14ac:dyDescent="0.25">
      <c r="A333" s="102" t="s">
        <v>265</v>
      </c>
      <c r="B333" s="103">
        <f>B334+B420+B430</f>
        <v>13379.6</v>
      </c>
      <c r="C333" s="103">
        <f t="shared" ref="C333:G333" si="122">C334+C420+C430</f>
        <v>12554.900000000001</v>
      </c>
      <c r="D333" s="103">
        <f t="shared" si="122"/>
        <v>64526.899999999994</v>
      </c>
      <c r="E333" s="103">
        <f t="shared" si="122"/>
        <v>64436.599999999991</v>
      </c>
      <c r="F333" s="103">
        <f t="shared" si="122"/>
        <v>77906.499999999985</v>
      </c>
      <c r="G333" s="103">
        <f t="shared" si="122"/>
        <v>76991.499999999985</v>
      </c>
      <c r="H333" s="93"/>
      <c r="I333" s="3">
        <f>C333+E333</f>
        <v>76991.5</v>
      </c>
      <c r="J333" s="3"/>
      <c r="K333" s="3"/>
      <c r="L333" s="3"/>
      <c r="M333" s="3"/>
    </row>
    <row r="334" spans="1:13" ht="33" customHeight="1" x14ac:dyDescent="0.25">
      <c r="A334" s="22" t="s">
        <v>13</v>
      </c>
      <c r="B334" s="31">
        <f>B341+B345+B349+B351+B360+B362+B376+B389+B395+B335+B336+B337+B338+B339+B340</f>
        <v>13191.2</v>
      </c>
      <c r="C334" s="31">
        <f t="shared" ref="C334:G334" si="123">C341+C345+C349+C351+C360+C362+C376+C389+C395+C335+C336+C337+C338+C339+C340</f>
        <v>12366.500000000002</v>
      </c>
      <c r="D334" s="31">
        <f t="shared" si="123"/>
        <v>64226.899999999994</v>
      </c>
      <c r="E334" s="31">
        <f t="shared" si="123"/>
        <v>64136.599999999991</v>
      </c>
      <c r="F334" s="31">
        <f t="shared" si="123"/>
        <v>77418.099999999991</v>
      </c>
      <c r="G334" s="31">
        <f t="shared" si="123"/>
        <v>76503.099999999991</v>
      </c>
      <c r="H334" s="93"/>
      <c r="I334" s="3"/>
      <c r="J334" s="3"/>
      <c r="K334" s="3"/>
      <c r="L334" s="3"/>
      <c r="M334" s="3"/>
    </row>
    <row r="335" spans="1:13" ht="16.350000000000001" customHeight="1" x14ac:dyDescent="0.25">
      <c r="A335" s="23" t="s">
        <v>89</v>
      </c>
      <c r="B335" s="21"/>
      <c r="C335" s="20"/>
      <c r="D335" s="21">
        <v>44328.7</v>
      </c>
      <c r="E335" s="21">
        <v>44328.7</v>
      </c>
      <c r="F335" s="21">
        <f t="shared" ref="F335:G345" si="124">B335+D335</f>
        <v>44328.7</v>
      </c>
      <c r="G335" s="29">
        <f t="shared" si="124"/>
        <v>44328.7</v>
      </c>
      <c r="H335" s="93"/>
      <c r="I335" s="3"/>
      <c r="J335" s="3"/>
      <c r="K335" s="3"/>
      <c r="L335" s="3"/>
      <c r="M335" s="3"/>
    </row>
    <row r="336" spans="1:13" ht="16.350000000000001" customHeight="1" x14ac:dyDescent="0.25">
      <c r="A336" s="23" t="s">
        <v>90</v>
      </c>
      <c r="B336" s="21"/>
      <c r="C336" s="20"/>
      <c r="D336" s="21">
        <v>13330.7</v>
      </c>
      <c r="E336" s="21">
        <v>13330.7</v>
      </c>
      <c r="F336" s="21">
        <f t="shared" si="124"/>
        <v>13330.7</v>
      </c>
      <c r="G336" s="29">
        <f t="shared" si="124"/>
        <v>13330.7</v>
      </c>
      <c r="H336" s="93"/>
      <c r="I336" s="3"/>
      <c r="J336" s="3"/>
      <c r="K336" s="3"/>
      <c r="L336" s="3"/>
      <c r="M336" s="3"/>
    </row>
    <row r="337" spans="1:13" ht="16.350000000000001" customHeight="1" x14ac:dyDescent="0.25">
      <c r="A337" s="23" t="s">
        <v>116</v>
      </c>
      <c r="B337" s="21">
        <v>28.7</v>
      </c>
      <c r="C337" s="21">
        <v>28.7</v>
      </c>
      <c r="D337" s="21"/>
      <c r="E337" s="20"/>
      <c r="F337" s="21">
        <f t="shared" si="124"/>
        <v>28.7</v>
      </c>
      <c r="G337" s="29">
        <f t="shared" si="124"/>
        <v>28.7</v>
      </c>
      <c r="H337" s="93"/>
      <c r="I337" s="3"/>
      <c r="J337" s="3"/>
      <c r="K337" s="3"/>
      <c r="L337" s="3"/>
      <c r="M337" s="3"/>
    </row>
    <row r="338" spans="1:13" ht="16.350000000000001" customHeight="1" x14ac:dyDescent="0.25">
      <c r="A338" s="23" t="s">
        <v>117</v>
      </c>
      <c r="B338" s="21">
        <v>8.6999999999999993</v>
      </c>
      <c r="C338" s="21">
        <v>8.6999999999999993</v>
      </c>
      <c r="D338" s="21"/>
      <c r="E338" s="20"/>
      <c r="F338" s="21">
        <f t="shared" si="124"/>
        <v>8.6999999999999993</v>
      </c>
      <c r="G338" s="29">
        <f t="shared" si="124"/>
        <v>8.6999999999999993</v>
      </c>
      <c r="H338" s="93"/>
      <c r="I338" s="3"/>
      <c r="J338" s="3"/>
      <c r="K338" s="3"/>
      <c r="L338" s="3"/>
      <c r="M338" s="3"/>
    </row>
    <row r="339" spans="1:13" ht="16.350000000000001" customHeight="1" x14ac:dyDescent="0.25">
      <c r="A339" s="82" t="s">
        <v>271</v>
      </c>
      <c r="B339" s="21"/>
      <c r="C339" s="20"/>
      <c r="D339" s="21">
        <v>3448.5</v>
      </c>
      <c r="E339" s="21">
        <v>3379.2</v>
      </c>
      <c r="F339" s="21">
        <f t="shared" ref="F339:F340" si="125">B339+D339</f>
        <v>3448.5</v>
      </c>
      <c r="G339" s="29">
        <f t="shared" ref="G339:G340" si="126">C339+E339</f>
        <v>3379.2</v>
      </c>
      <c r="H339" s="93"/>
      <c r="I339" s="3"/>
      <c r="J339" s="3"/>
      <c r="K339" s="3"/>
      <c r="L339" s="3"/>
      <c r="M339" s="3"/>
    </row>
    <row r="340" spans="1:13" ht="16.350000000000001" customHeight="1" x14ac:dyDescent="0.25">
      <c r="A340" s="82" t="s">
        <v>272</v>
      </c>
      <c r="B340" s="21"/>
      <c r="C340" s="20"/>
      <c r="D340" s="21">
        <v>1041.5</v>
      </c>
      <c r="E340" s="21">
        <v>1020.5</v>
      </c>
      <c r="F340" s="21">
        <f t="shared" si="125"/>
        <v>1041.5</v>
      </c>
      <c r="G340" s="29">
        <f t="shared" si="126"/>
        <v>1020.5</v>
      </c>
      <c r="H340" s="93"/>
      <c r="I340" s="3"/>
      <c r="J340" s="3"/>
      <c r="K340" s="3"/>
      <c r="L340" s="3"/>
      <c r="M340" s="3"/>
    </row>
    <row r="341" spans="1:13" ht="16.350000000000001" customHeight="1" x14ac:dyDescent="0.25">
      <c r="A341" s="22" t="s">
        <v>15</v>
      </c>
      <c r="B341" s="20">
        <f>B342+B344</f>
        <v>0</v>
      </c>
      <c r="C341" s="20">
        <f>C342+C344</f>
        <v>0</v>
      </c>
      <c r="D341" s="20">
        <f>D342+D344+D343</f>
        <v>9</v>
      </c>
      <c r="E341" s="20">
        <f t="shared" ref="E341:G341" si="127">E342+E344+E343</f>
        <v>9</v>
      </c>
      <c r="F341" s="20">
        <f t="shared" si="127"/>
        <v>9</v>
      </c>
      <c r="G341" s="20">
        <f t="shared" si="127"/>
        <v>9</v>
      </c>
      <c r="H341" s="93"/>
      <c r="I341" s="3"/>
      <c r="J341" s="3"/>
      <c r="K341" s="3"/>
      <c r="L341" s="3"/>
      <c r="M341" s="3"/>
    </row>
    <row r="342" spans="1:13" ht="16.350000000000001" customHeight="1" x14ac:dyDescent="0.25">
      <c r="A342" s="23" t="s">
        <v>181</v>
      </c>
      <c r="B342" s="21"/>
      <c r="C342" s="21"/>
      <c r="D342" s="21"/>
      <c r="E342" s="21"/>
      <c r="F342" s="21">
        <f>B342+D342</f>
        <v>0</v>
      </c>
      <c r="G342" s="29">
        <f t="shared" si="124"/>
        <v>0</v>
      </c>
      <c r="H342" s="93"/>
      <c r="I342" s="3"/>
      <c r="J342" s="3"/>
      <c r="K342" s="3"/>
      <c r="L342" s="3"/>
      <c r="M342" s="3"/>
    </row>
    <row r="343" spans="1:13" ht="16.350000000000001" customHeight="1" x14ac:dyDescent="0.25">
      <c r="A343" s="23" t="s">
        <v>347</v>
      </c>
      <c r="B343" s="21"/>
      <c r="C343" s="21"/>
      <c r="D343" s="21">
        <v>9</v>
      </c>
      <c r="E343" s="21">
        <v>9</v>
      </c>
      <c r="F343" s="21">
        <f>B343+D343</f>
        <v>9</v>
      </c>
      <c r="G343" s="29">
        <f t="shared" si="124"/>
        <v>9</v>
      </c>
      <c r="H343" s="93"/>
      <c r="I343" s="3"/>
      <c r="J343" s="3"/>
      <c r="K343" s="3"/>
      <c r="L343" s="3"/>
      <c r="M343" s="3"/>
    </row>
    <row r="344" spans="1:13" ht="16.350000000000001" customHeight="1" x14ac:dyDescent="0.25">
      <c r="A344" s="23" t="s">
        <v>152</v>
      </c>
      <c r="B344" s="21"/>
      <c r="C344" s="21"/>
      <c r="D344" s="21"/>
      <c r="E344" s="21"/>
      <c r="F344" s="21">
        <f t="shared" si="124"/>
        <v>0</v>
      </c>
      <c r="G344" s="29">
        <f t="shared" si="124"/>
        <v>0</v>
      </c>
      <c r="H344" s="93"/>
      <c r="I344" s="3"/>
      <c r="J344" s="3"/>
      <c r="K344" s="3"/>
      <c r="L344" s="3"/>
      <c r="M344" s="3"/>
    </row>
    <row r="345" spans="1:13" ht="16.350000000000001" customHeight="1" x14ac:dyDescent="0.25">
      <c r="A345" s="22" t="s">
        <v>18</v>
      </c>
      <c r="B345" s="20">
        <f>B348+B346+B347</f>
        <v>110</v>
      </c>
      <c r="C345" s="20">
        <f t="shared" ref="C345:E345" si="128">C348+C346+C347</f>
        <v>98.6</v>
      </c>
      <c r="D345" s="20">
        <f t="shared" si="128"/>
        <v>107.5</v>
      </c>
      <c r="E345" s="20">
        <f t="shared" si="128"/>
        <v>107.5</v>
      </c>
      <c r="F345" s="20">
        <f t="shared" si="124"/>
        <v>217.5</v>
      </c>
      <c r="G345" s="20">
        <f t="shared" si="124"/>
        <v>206.1</v>
      </c>
      <c r="H345" s="93"/>
      <c r="I345" s="3"/>
      <c r="J345" s="3"/>
      <c r="K345" s="3"/>
      <c r="L345" s="3"/>
      <c r="M345" s="3"/>
    </row>
    <row r="346" spans="1:13" ht="16.350000000000001" customHeight="1" x14ac:dyDescent="0.25">
      <c r="A346" s="23" t="s">
        <v>19</v>
      </c>
      <c r="B346" s="21">
        <v>110</v>
      </c>
      <c r="C346" s="21">
        <v>98.6</v>
      </c>
      <c r="D346" s="21"/>
      <c r="E346" s="20"/>
      <c r="F346" s="21">
        <f t="shared" ref="F346:G348" si="129">B346+D346</f>
        <v>110</v>
      </c>
      <c r="G346" s="29">
        <f t="shared" si="129"/>
        <v>98.6</v>
      </c>
      <c r="H346" s="93"/>
      <c r="I346" s="3"/>
      <c r="J346" s="3"/>
      <c r="K346" s="3"/>
      <c r="L346" s="3"/>
      <c r="M346" s="3"/>
    </row>
    <row r="347" spans="1:13" ht="16.350000000000001" customHeight="1" x14ac:dyDescent="0.25">
      <c r="A347" s="23" t="s">
        <v>220</v>
      </c>
      <c r="B347" s="21"/>
      <c r="C347" s="21"/>
      <c r="D347" s="21"/>
      <c r="E347" s="20"/>
      <c r="F347" s="21">
        <f t="shared" si="129"/>
        <v>0</v>
      </c>
      <c r="G347" s="29">
        <f t="shared" si="129"/>
        <v>0</v>
      </c>
      <c r="H347" s="93"/>
      <c r="I347" s="3"/>
      <c r="J347" s="3"/>
      <c r="K347" s="3"/>
      <c r="L347" s="3"/>
      <c r="M347" s="3"/>
    </row>
    <row r="348" spans="1:13" ht="16.5" customHeight="1" x14ac:dyDescent="0.25">
      <c r="A348" s="23" t="s">
        <v>20</v>
      </c>
      <c r="B348" s="21"/>
      <c r="C348" s="21"/>
      <c r="D348" s="21">
        <v>107.5</v>
      </c>
      <c r="E348" s="21">
        <v>107.5</v>
      </c>
      <c r="F348" s="21">
        <f t="shared" si="129"/>
        <v>107.5</v>
      </c>
      <c r="G348" s="29">
        <f t="shared" si="129"/>
        <v>107.5</v>
      </c>
      <c r="H348" s="93"/>
      <c r="I348" s="3"/>
      <c r="J348" s="3"/>
      <c r="K348" s="3"/>
      <c r="L348" s="3"/>
      <c r="M348" s="3"/>
    </row>
    <row r="349" spans="1:13" ht="23.25" customHeight="1" x14ac:dyDescent="0.25">
      <c r="A349" s="22" t="s">
        <v>21</v>
      </c>
      <c r="B349" s="20">
        <f t="shared" ref="B349:G349" si="130">B350</f>
        <v>0</v>
      </c>
      <c r="C349" s="20">
        <f t="shared" si="130"/>
        <v>0</v>
      </c>
      <c r="D349" s="20">
        <f t="shared" si="130"/>
        <v>0</v>
      </c>
      <c r="E349" s="20">
        <f t="shared" si="130"/>
        <v>0</v>
      </c>
      <c r="F349" s="20">
        <f t="shared" si="130"/>
        <v>0</v>
      </c>
      <c r="G349" s="13">
        <f t="shared" si="130"/>
        <v>0</v>
      </c>
      <c r="H349" s="93"/>
      <c r="I349" s="3"/>
      <c r="J349" s="3"/>
      <c r="K349" s="3"/>
      <c r="L349" s="3"/>
      <c r="M349" s="3"/>
    </row>
    <row r="350" spans="1:13" ht="15.6" customHeight="1" x14ac:dyDescent="0.25">
      <c r="A350" s="23" t="s">
        <v>48</v>
      </c>
      <c r="B350" s="21"/>
      <c r="C350" s="21"/>
      <c r="D350" s="21"/>
      <c r="E350" s="21"/>
      <c r="F350" s="21">
        <f t="shared" ref="F350:F361" si="131">B350+D350</f>
        <v>0</v>
      </c>
      <c r="G350" s="29">
        <f t="shared" ref="G350:G361" si="132">C350+E350</f>
        <v>0</v>
      </c>
      <c r="H350" s="93"/>
      <c r="I350" s="3"/>
      <c r="J350" s="3"/>
      <c r="K350" s="3"/>
      <c r="L350" s="3"/>
      <c r="M350" s="3"/>
    </row>
    <row r="351" spans="1:13" ht="15.6" customHeight="1" x14ac:dyDescent="0.25">
      <c r="A351" s="22" t="s">
        <v>23</v>
      </c>
      <c r="B351" s="20">
        <f>SUM(B352:B359)</f>
        <v>3425.4</v>
      </c>
      <c r="C351" s="20">
        <f>SUM(C352:C359)</f>
        <v>3098.9</v>
      </c>
      <c r="D351" s="20">
        <f t="shared" ref="D351:G351" si="133">SUM(D352:D359)</f>
        <v>0</v>
      </c>
      <c r="E351" s="20">
        <f t="shared" si="133"/>
        <v>0</v>
      </c>
      <c r="F351" s="20">
        <f t="shared" si="133"/>
        <v>3425.4</v>
      </c>
      <c r="G351" s="20">
        <f t="shared" si="133"/>
        <v>3098.9</v>
      </c>
      <c r="H351" s="93"/>
      <c r="I351" s="3"/>
      <c r="J351" s="3"/>
      <c r="K351" s="3"/>
      <c r="L351" s="3"/>
      <c r="M351" s="3"/>
    </row>
    <row r="352" spans="1:13" ht="15.6" customHeight="1" x14ac:dyDescent="0.25">
      <c r="A352" s="23" t="s">
        <v>64</v>
      </c>
      <c r="B352" s="21">
        <v>1346.4</v>
      </c>
      <c r="C352" s="21">
        <v>1309.2</v>
      </c>
      <c r="D352" s="21"/>
      <c r="E352" s="21"/>
      <c r="F352" s="21">
        <f t="shared" si="131"/>
        <v>1346.4</v>
      </c>
      <c r="G352" s="29">
        <f t="shared" si="132"/>
        <v>1309.2</v>
      </c>
      <c r="H352" s="93"/>
      <c r="I352" s="3"/>
      <c r="J352" s="3"/>
      <c r="K352" s="3"/>
      <c r="L352" s="3"/>
      <c r="M352" s="3"/>
    </row>
    <row r="353" spans="1:13" ht="15.6" customHeight="1" x14ac:dyDescent="0.25">
      <c r="A353" s="23" t="s">
        <v>26</v>
      </c>
      <c r="B353" s="21">
        <v>14.8</v>
      </c>
      <c r="C353" s="21">
        <v>13.7</v>
      </c>
      <c r="D353" s="21"/>
      <c r="E353" s="21"/>
      <c r="F353" s="21">
        <f t="shared" si="131"/>
        <v>14.8</v>
      </c>
      <c r="G353" s="29">
        <f t="shared" si="132"/>
        <v>13.7</v>
      </c>
      <c r="H353" s="93"/>
      <c r="I353" s="3"/>
      <c r="J353" s="3"/>
      <c r="K353" s="3"/>
      <c r="L353" s="3"/>
      <c r="M353" s="3"/>
    </row>
    <row r="354" spans="1:13" ht="15.6" customHeight="1" x14ac:dyDescent="0.25">
      <c r="A354" s="23" t="s">
        <v>173</v>
      </c>
      <c r="B354" s="21">
        <v>9.6</v>
      </c>
      <c r="C354" s="21">
        <v>7.4</v>
      </c>
      <c r="D354" s="21"/>
      <c r="E354" s="21"/>
      <c r="F354" s="21">
        <f t="shared" si="131"/>
        <v>9.6</v>
      </c>
      <c r="G354" s="29">
        <f t="shared" si="132"/>
        <v>7.4</v>
      </c>
      <c r="H354" s="93"/>
      <c r="I354" s="3"/>
      <c r="J354" s="3"/>
      <c r="K354" s="3"/>
      <c r="L354" s="3"/>
      <c r="M354" s="3"/>
    </row>
    <row r="355" spans="1:13" ht="15.6" customHeight="1" x14ac:dyDescent="0.25">
      <c r="A355" s="23" t="s">
        <v>27</v>
      </c>
      <c r="B355" s="21">
        <v>1508</v>
      </c>
      <c r="C355" s="21">
        <v>1273.9000000000001</v>
      </c>
      <c r="D355" s="21"/>
      <c r="E355" s="21"/>
      <c r="F355" s="21">
        <f t="shared" si="131"/>
        <v>1508</v>
      </c>
      <c r="G355" s="29">
        <f t="shared" si="132"/>
        <v>1273.9000000000001</v>
      </c>
      <c r="H355" s="93"/>
      <c r="I355" s="3"/>
      <c r="J355" s="3"/>
      <c r="K355" s="99">
        <f>B355-C355</f>
        <v>234.09999999999991</v>
      </c>
      <c r="L355" s="3"/>
      <c r="M355" s="3"/>
    </row>
    <row r="356" spans="1:13" ht="15.6" customHeight="1" x14ac:dyDescent="0.25">
      <c r="A356" s="23" t="s">
        <v>222</v>
      </c>
      <c r="B356" s="21">
        <v>287.10000000000002</v>
      </c>
      <c r="C356" s="21">
        <v>287.10000000000002</v>
      </c>
      <c r="D356" s="21"/>
      <c r="E356" s="21"/>
      <c r="F356" s="21">
        <f t="shared" si="131"/>
        <v>287.10000000000002</v>
      </c>
      <c r="G356" s="29">
        <f t="shared" si="132"/>
        <v>287.10000000000002</v>
      </c>
      <c r="H356" s="93"/>
      <c r="I356" s="3"/>
      <c r="J356" s="3"/>
      <c r="K356" s="99"/>
      <c r="L356" s="3"/>
      <c r="M356" s="3"/>
    </row>
    <row r="357" spans="1:13" ht="15.6" customHeight="1" x14ac:dyDescent="0.25">
      <c r="A357" s="23" t="s">
        <v>28</v>
      </c>
      <c r="B357" s="21">
        <v>185.3</v>
      </c>
      <c r="C357" s="21">
        <v>142.9</v>
      </c>
      <c r="D357" s="21"/>
      <c r="E357" s="21"/>
      <c r="F357" s="21">
        <f t="shared" si="131"/>
        <v>185.3</v>
      </c>
      <c r="G357" s="29">
        <f t="shared" si="132"/>
        <v>142.9</v>
      </c>
      <c r="H357" s="93"/>
      <c r="I357" s="3"/>
      <c r="J357" s="3"/>
      <c r="K357" s="99">
        <f>B357-C357</f>
        <v>42.400000000000006</v>
      </c>
      <c r="L357" s="3"/>
      <c r="M357" s="3"/>
    </row>
    <row r="358" spans="1:13" ht="15.6" customHeight="1" x14ac:dyDescent="0.25">
      <c r="A358" s="23" t="s">
        <v>221</v>
      </c>
      <c r="B358" s="21">
        <v>69.5</v>
      </c>
      <c r="C358" s="70">
        <v>64.099999999999994</v>
      </c>
      <c r="D358" s="21"/>
      <c r="E358" s="21"/>
      <c r="F358" s="21">
        <f t="shared" si="131"/>
        <v>69.5</v>
      </c>
      <c r="G358" s="29">
        <f t="shared" si="132"/>
        <v>64.099999999999994</v>
      </c>
      <c r="H358" s="93"/>
      <c r="I358" s="3"/>
      <c r="J358" s="3"/>
      <c r="K358" s="99"/>
      <c r="L358" s="3"/>
      <c r="M358" s="3"/>
    </row>
    <row r="359" spans="1:13" ht="15.6" customHeight="1" x14ac:dyDescent="0.25">
      <c r="A359" s="23" t="s">
        <v>187</v>
      </c>
      <c r="B359" s="21">
        <v>4.7</v>
      </c>
      <c r="C359" s="70">
        <v>0.6</v>
      </c>
      <c r="D359" s="21"/>
      <c r="E359" s="21"/>
      <c r="F359" s="21">
        <f t="shared" si="131"/>
        <v>4.7</v>
      </c>
      <c r="G359" s="29">
        <f t="shared" si="132"/>
        <v>0.6</v>
      </c>
      <c r="H359" s="93"/>
      <c r="I359" s="3"/>
      <c r="J359" s="3"/>
      <c r="K359" s="99"/>
      <c r="L359" s="3"/>
      <c r="M359" s="3"/>
    </row>
    <row r="360" spans="1:13" ht="26.25" hidden="1" customHeight="1" x14ac:dyDescent="0.25">
      <c r="A360" s="22" t="s">
        <v>49</v>
      </c>
      <c r="B360" s="20">
        <f>B361</f>
        <v>0</v>
      </c>
      <c r="C360" s="20">
        <f>C361</f>
        <v>0</v>
      </c>
      <c r="D360" s="21"/>
      <c r="E360" s="20">
        <f>E361</f>
        <v>0</v>
      </c>
      <c r="F360" s="21">
        <f t="shared" si="131"/>
        <v>0</v>
      </c>
      <c r="G360" s="29">
        <f t="shared" si="132"/>
        <v>0</v>
      </c>
      <c r="H360" s="93"/>
      <c r="I360" s="3"/>
      <c r="J360" s="3"/>
      <c r="K360" s="99"/>
      <c r="L360" s="3"/>
      <c r="M360" s="3"/>
    </row>
    <row r="361" spans="1:13" ht="15.75" hidden="1" customHeight="1" x14ac:dyDescent="0.25">
      <c r="A361" s="23" t="s">
        <v>50</v>
      </c>
      <c r="B361" s="21"/>
      <c r="C361" s="21"/>
      <c r="D361" s="21"/>
      <c r="E361" s="21"/>
      <c r="F361" s="21">
        <f t="shared" si="131"/>
        <v>0</v>
      </c>
      <c r="G361" s="29">
        <f t="shared" si="132"/>
        <v>0</v>
      </c>
      <c r="H361" s="93"/>
      <c r="I361" s="3"/>
      <c r="J361" s="3"/>
      <c r="K361" s="99"/>
      <c r="L361" s="3"/>
      <c r="M361" s="3"/>
    </row>
    <row r="362" spans="1:13" ht="21" customHeight="1" x14ac:dyDescent="0.25">
      <c r="A362" s="22" t="s">
        <v>30</v>
      </c>
      <c r="B362" s="20">
        <f>SUM(B363:B375)</f>
        <v>1714.6</v>
      </c>
      <c r="C362" s="20">
        <f>SUM(C363:C375)</f>
        <v>1714.6</v>
      </c>
      <c r="D362" s="20">
        <f t="shared" ref="D362:G362" si="134">SUM(D363:D375)</f>
        <v>0</v>
      </c>
      <c r="E362" s="20">
        <f t="shared" si="134"/>
        <v>0</v>
      </c>
      <c r="F362" s="20">
        <f>SUM(F363:F375)</f>
        <v>1714.6</v>
      </c>
      <c r="G362" s="20">
        <f t="shared" si="134"/>
        <v>1714.6</v>
      </c>
      <c r="H362" s="93"/>
      <c r="I362" s="3"/>
      <c r="J362" s="3"/>
      <c r="K362" s="99"/>
      <c r="L362" s="3"/>
      <c r="M362" s="3"/>
    </row>
    <row r="363" spans="1:13" ht="15.6" customHeight="1" x14ac:dyDescent="0.25">
      <c r="A363" s="23" t="s">
        <v>31</v>
      </c>
      <c r="B363" s="21">
        <v>14.5</v>
      </c>
      <c r="C363" s="21">
        <v>14.5</v>
      </c>
      <c r="D363" s="21"/>
      <c r="E363" s="21"/>
      <c r="F363" s="21">
        <f t="shared" ref="F363:F374" si="135">B363+D363</f>
        <v>14.5</v>
      </c>
      <c r="G363" s="29">
        <f t="shared" ref="G363:G374" si="136">C363+E363</f>
        <v>14.5</v>
      </c>
      <c r="H363" s="93"/>
      <c r="I363" s="3"/>
      <c r="J363" s="3"/>
      <c r="K363" s="99"/>
      <c r="L363" s="3"/>
      <c r="M363" s="3"/>
    </row>
    <row r="364" spans="1:13" ht="15.6" customHeight="1" x14ac:dyDescent="0.25">
      <c r="A364" s="23" t="s">
        <v>87</v>
      </c>
      <c r="B364" s="21">
        <v>11.7</v>
      </c>
      <c r="C364" s="21">
        <v>11.7</v>
      </c>
      <c r="D364" s="21"/>
      <c r="E364" s="21"/>
      <c r="F364" s="21">
        <f t="shared" si="135"/>
        <v>11.7</v>
      </c>
      <c r="G364" s="29">
        <f t="shared" si="136"/>
        <v>11.7</v>
      </c>
      <c r="H364" s="93"/>
      <c r="I364" s="3"/>
      <c r="J364" s="3"/>
      <c r="K364" s="99"/>
      <c r="L364" s="3"/>
      <c r="M364" s="3"/>
    </row>
    <row r="365" spans="1:13" ht="15.6" customHeight="1" x14ac:dyDescent="0.25">
      <c r="A365" s="23" t="s">
        <v>51</v>
      </c>
      <c r="B365" s="21">
        <v>248.4</v>
      </c>
      <c r="C365" s="21">
        <v>248.4</v>
      </c>
      <c r="D365" s="21"/>
      <c r="E365" s="21"/>
      <c r="F365" s="21">
        <f t="shared" si="135"/>
        <v>248.4</v>
      </c>
      <c r="G365" s="29">
        <f t="shared" si="136"/>
        <v>248.4</v>
      </c>
      <c r="H365" s="93"/>
      <c r="I365" s="3"/>
      <c r="J365" s="3"/>
      <c r="K365" s="99"/>
      <c r="L365" s="3"/>
      <c r="M365" s="3"/>
    </row>
    <row r="366" spans="1:13" ht="15.6" customHeight="1" x14ac:dyDescent="0.25">
      <c r="A366" s="23" t="s">
        <v>52</v>
      </c>
      <c r="B366" s="21">
        <v>316.2</v>
      </c>
      <c r="C366" s="21">
        <v>316.2</v>
      </c>
      <c r="D366" s="21"/>
      <c r="E366" s="21"/>
      <c r="F366" s="21">
        <f t="shared" si="135"/>
        <v>316.2</v>
      </c>
      <c r="G366" s="29">
        <f t="shared" si="136"/>
        <v>316.2</v>
      </c>
      <c r="H366" s="93"/>
      <c r="I366" s="3"/>
      <c r="J366" s="3"/>
      <c r="K366" s="99"/>
      <c r="L366" s="3"/>
      <c r="M366" s="3"/>
    </row>
    <row r="367" spans="1:13" ht="15.6" customHeight="1" x14ac:dyDescent="0.25">
      <c r="A367" s="23" t="s">
        <v>323</v>
      </c>
      <c r="B367" s="21">
        <v>867.2</v>
      </c>
      <c r="C367" s="21">
        <v>867.2</v>
      </c>
      <c r="D367" s="21"/>
      <c r="E367" s="21"/>
      <c r="F367" s="21">
        <f t="shared" si="135"/>
        <v>867.2</v>
      </c>
      <c r="G367" s="29">
        <f t="shared" si="136"/>
        <v>867.2</v>
      </c>
      <c r="H367" s="93"/>
      <c r="I367" s="3"/>
      <c r="J367" s="3"/>
      <c r="K367" s="99"/>
      <c r="L367" s="3"/>
      <c r="M367" s="3"/>
    </row>
    <row r="368" spans="1:13" ht="15.6" customHeight="1" x14ac:dyDescent="0.25">
      <c r="A368" s="23" t="s">
        <v>353</v>
      </c>
      <c r="B368" s="21">
        <v>5.5</v>
      </c>
      <c r="C368" s="21">
        <v>5.5</v>
      </c>
      <c r="D368" s="21"/>
      <c r="E368" s="21"/>
      <c r="F368" s="21">
        <f t="shared" si="135"/>
        <v>5.5</v>
      </c>
      <c r="G368" s="29">
        <f t="shared" si="136"/>
        <v>5.5</v>
      </c>
      <c r="H368" s="93"/>
      <c r="I368" s="3"/>
      <c r="J368" s="3"/>
      <c r="K368" s="99"/>
      <c r="L368" s="3"/>
      <c r="M368" s="3"/>
    </row>
    <row r="369" spans="1:13" ht="15.6" customHeight="1" x14ac:dyDescent="0.25">
      <c r="A369" s="23" t="s">
        <v>269</v>
      </c>
      <c r="B369" s="21">
        <v>33.9</v>
      </c>
      <c r="C369" s="21">
        <v>33.9</v>
      </c>
      <c r="D369" s="21"/>
      <c r="E369" s="21"/>
      <c r="F369" s="21">
        <f t="shared" si="135"/>
        <v>33.9</v>
      </c>
      <c r="G369" s="29">
        <f t="shared" si="136"/>
        <v>33.9</v>
      </c>
      <c r="H369" s="93"/>
      <c r="I369" s="3"/>
      <c r="J369" s="3"/>
      <c r="K369" s="99"/>
      <c r="L369" s="3"/>
      <c r="M369" s="3"/>
    </row>
    <row r="370" spans="1:13" ht="15.6" customHeight="1" x14ac:dyDescent="0.25">
      <c r="A370" s="23" t="s">
        <v>140</v>
      </c>
      <c r="B370" s="21"/>
      <c r="C370" s="21"/>
      <c r="D370" s="21"/>
      <c r="E370" s="21"/>
      <c r="F370" s="21">
        <f t="shared" si="135"/>
        <v>0</v>
      </c>
      <c r="G370" s="29">
        <f t="shared" si="136"/>
        <v>0</v>
      </c>
      <c r="H370" s="93"/>
      <c r="I370" s="3"/>
      <c r="J370" s="3"/>
      <c r="K370" s="99"/>
      <c r="L370" s="3"/>
      <c r="M370" s="3"/>
    </row>
    <row r="371" spans="1:13" ht="15.6" customHeight="1" x14ac:dyDescent="0.25">
      <c r="A371" s="23" t="s">
        <v>53</v>
      </c>
      <c r="B371" s="21">
        <v>131.80000000000001</v>
      </c>
      <c r="C371" s="21">
        <v>131.80000000000001</v>
      </c>
      <c r="D371" s="21"/>
      <c r="E371" s="21"/>
      <c r="F371" s="21">
        <f t="shared" si="135"/>
        <v>131.80000000000001</v>
      </c>
      <c r="G371" s="29">
        <f t="shared" si="136"/>
        <v>131.80000000000001</v>
      </c>
      <c r="H371" s="93"/>
      <c r="I371" s="3"/>
      <c r="J371" s="3"/>
      <c r="K371" s="99"/>
      <c r="L371" s="3"/>
      <c r="M371" s="3"/>
    </row>
    <row r="372" spans="1:13" ht="15.6" customHeight="1" x14ac:dyDescent="0.25">
      <c r="A372" s="23" t="s">
        <v>114</v>
      </c>
      <c r="B372" s="21"/>
      <c r="C372" s="21"/>
      <c r="D372" s="21"/>
      <c r="E372" s="21"/>
      <c r="F372" s="21">
        <f t="shared" si="135"/>
        <v>0</v>
      </c>
      <c r="G372" s="29">
        <f t="shared" si="136"/>
        <v>0</v>
      </c>
      <c r="H372" s="93"/>
      <c r="I372" s="3"/>
      <c r="J372" s="3"/>
      <c r="K372" s="99"/>
      <c r="L372" s="3"/>
      <c r="M372" s="3"/>
    </row>
    <row r="373" spans="1:13" ht="15.6" customHeight="1" x14ac:dyDescent="0.25">
      <c r="A373" s="23" t="s">
        <v>354</v>
      </c>
      <c r="B373" s="21">
        <v>9</v>
      </c>
      <c r="C373" s="21">
        <v>9</v>
      </c>
      <c r="D373" s="21"/>
      <c r="E373" s="21"/>
      <c r="F373" s="21">
        <f t="shared" si="135"/>
        <v>9</v>
      </c>
      <c r="G373" s="29">
        <f t="shared" si="136"/>
        <v>9</v>
      </c>
      <c r="H373" s="93"/>
      <c r="I373" s="3"/>
      <c r="J373" s="3"/>
      <c r="K373" s="99"/>
      <c r="L373" s="3"/>
      <c r="M373" s="3"/>
    </row>
    <row r="374" spans="1:13" ht="15.6" customHeight="1" x14ac:dyDescent="0.25">
      <c r="A374" s="23" t="s">
        <v>343</v>
      </c>
      <c r="B374" s="21">
        <v>7.3</v>
      </c>
      <c r="C374" s="21">
        <v>7.3</v>
      </c>
      <c r="D374" s="21"/>
      <c r="E374" s="21"/>
      <c r="F374" s="21">
        <f t="shared" si="135"/>
        <v>7.3</v>
      </c>
      <c r="G374" s="29">
        <f t="shared" si="136"/>
        <v>7.3</v>
      </c>
      <c r="H374" s="93"/>
      <c r="I374" s="3">
        <f>H374+H375+H381+H424</f>
        <v>0</v>
      </c>
      <c r="J374" s="3"/>
      <c r="K374" s="99"/>
      <c r="L374" s="3"/>
      <c r="M374" s="3"/>
    </row>
    <row r="375" spans="1:13" ht="15.6" customHeight="1" x14ac:dyDescent="0.25">
      <c r="A375" s="23" t="s">
        <v>55</v>
      </c>
      <c r="B375" s="21">
        <v>69.099999999999994</v>
      </c>
      <c r="C375" s="21">
        <v>69.099999999999994</v>
      </c>
      <c r="D375" s="21"/>
      <c r="E375" s="21"/>
      <c r="F375" s="21">
        <f t="shared" ref="F375:G375" si="137">B375+D375</f>
        <v>69.099999999999994</v>
      </c>
      <c r="G375" s="29">
        <f t="shared" si="137"/>
        <v>69.099999999999994</v>
      </c>
      <c r="H375" s="93"/>
      <c r="I375" s="3"/>
      <c r="J375" s="3"/>
      <c r="K375" s="99"/>
      <c r="L375" s="3"/>
      <c r="M375" s="3"/>
    </row>
    <row r="376" spans="1:13" ht="15.6" customHeight="1" x14ac:dyDescent="0.25">
      <c r="A376" s="22" t="s">
        <v>32</v>
      </c>
      <c r="B376" s="20">
        <f>B377+B378+B379+B380+B381+B383+B384+B385+B386+B387+B388</f>
        <v>1115.5</v>
      </c>
      <c r="C376" s="20">
        <f t="shared" ref="C376:G376" si="138">C377+C378+C379+C380+C381+C383+C384+C385+C386+C387+C388</f>
        <v>1115.5</v>
      </c>
      <c r="D376" s="20">
        <f t="shared" si="138"/>
        <v>15.8</v>
      </c>
      <c r="E376" s="20">
        <f t="shared" si="138"/>
        <v>15.8</v>
      </c>
      <c r="F376" s="20">
        <f t="shared" si="138"/>
        <v>1131.3</v>
      </c>
      <c r="G376" s="20">
        <f t="shared" si="138"/>
        <v>1131.3</v>
      </c>
      <c r="H376" s="93"/>
      <c r="I376" s="3"/>
      <c r="J376" s="3"/>
      <c r="K376" s="99"/>
      <c r="L376" s="3"/>
      <c r="M376" s="3"/>
    </row>
    <row r="377" spans="1:13" ht="15.75" customHeight="1" x14ac:dyDescent="0.25">
      <c r="A377" s="23" t="s">
        <v>33</v>
      </c>
      <c r="B377" s="21">
        <v>318.39999999999998</v>
      </c>
      <c r="C377" s="21">
        <v>318.39999999999998</v>
      </c>
      <c r="D377" s="21"/>
      <c r="E377" s="21"/>
      <c r="F377" s="21">
        <f t="shared" ref="F377:G388" si="139">B377+D377</f>
        <v>318.39999999999998</v>
      </c>
      <c r="G377" s="29">
        <f t="shared" si="139"/>
        <v>318.39999999999998</v>
      </c>
      <c r="H377" s="93"/>
      <c r="I377" s="3"/>
      <c r="J377" s="3"/>
      <c r="K377" s="99"/>
      <c r="L377" s="3"/>
      <c r="M377" s="3"/>
    </row>
    <row r="378" spans="1:13" ht="15.6" customHeight="1" x14ac:dyDescent="0.25">
      <c r="A378" s="23" t="s">
        <v>34</v>
      </c>
      <c r="B378" s="21">
        <v>39.1</v>
      </c>
      <c r="C378" s="21">
        <v>39.1</v>
      </c>
      <c r="D378" s="21"/>
      <c r="E378" s="21"/>
      <c r="F378" s="21">
        <f t="shared" si="139"/>
        <v>39.1</v>
      </c>
      <c r="G378" s="29">
        <f t="shared" si="139"/>
        <v>39.1</v>
      </c>
      <c r="H378" s="93"/>
      <c r="I378" s="3"/>
      <c r="J378" s="3"/>
      <c r="K378" s="99"/>
      <c r="L378" s="3"/>
      <c r="M378" s="3"/>
    </row>
    <row r="379" spans="1:13" ht="15.6" customHeight="1" x14ac:dyDescent="0.25">
      <c r="A379" s="23" t="s">
        <v>224</v>
      </c>
      <c r="B379" s="21">
        <v>3</v>
      </c>
      <c r="C379" s="21">
        <v>3</v>
      </c>
      <c r="D379" s="21"/>
      <c r="E379" s="21"/>
      <c r="F379" s="21">
        <f t="shared" si="139"/>
        <v>3</v>
      </c>
      <c r="G379" s="29">
        <f t="shared" si="139"/>
        <v>3</v>
      </c>
      <c r="H379" s="93"/>
      <c r="I379" s="3"/>
      <c r="J379" s="3"/>
      <c r="K379" s="99"/>
      <c r="L379" s="3"/>
      <c r="M379" s="3"/>
    </row>
    <row r="380" spans="1:13" ht="15.6" customHeight="1" x14ac:dyDescent="0.25">
      <c r="A380" s="23" t="s">
        <v>56</v>
      </c>
      <c r="B380" s="21">
        <v>57.6</v>
      </c>
      <c r="C380" s="21">
        <v>57.6</v>
      </c>
      <c r="D380" s="21"/>
      <c r="E380" s="21"/>
      <c r="F380" s="21">
        <f t="shared" si="139"/>
        <v>57.6</v>
      </c>
      <c r="G380" s="48">
        <f t="shared" si="139"/>
        <v>57.6</v>
      </c>
      <c r="H380" s="93"/>
      <c r="I380" s="3"/>
      <c r="J380" s="3"/>
      <c r="K380" s="99"/>
      <c r="L380" s="3"/>
      <c r="M380" s="3"/>
    </row>
    <row r="381" spans="1:13" ht="15.6" customHeight="1" x14ac:dyDescent="0.25">
      <c r="A381" s="23" t="s">
        <v>180</v>
      </c>
      <c r="B381" s="21">
        <v>291.3</v>
      </c>
      <c r="C381" s="21">
        <v>291.3</v>
      </c>
      <c r="D381" s="21"/>
      <c r="E381" s="21"/>
      <c r="F381" s="21">
        <f t="shared" si="139"/>
        <v>291.3</v>
      </c>
      <c r="G381" s="29">
        <f t="shared" si="139"/>
        <v>291.3</v>
      </c>
      <c r="H381" s="93"/>
      <c r="I381" s="3"/>
      <c r="J381" s="3"/>
      <c r="K381" s="99"/>
      <c r="L381" s="3"/>
      <c r="M381" s="3"/>
    </row>
    <row r="382" spans="1:13" ht="15.6" customHeight="1" x14ac:dyDescent="0.25">
      <c r="A382" s="23" t="s">
        <v>36</v>
      </c>
      <c r="B382" s="21"/>
      <c r="C382" s="21"/>
      <c r="D382" s="21"/>
      <c r="E382" s="21"/>
      <c r="F382" s="21">
        <f t="shared" si="139"/>
        <v>0</v>
      </c>
      <c r="G382" s="29">
        <f t="shared" si="139"/>
        <v>0</v>
      </c>
      <c r="H382" s="93"/>
      <c r="I382" s="3"/>
      <c r="J382" s="3"/>
      <c r="K382" s="99"/>
      <c r="L382" s="3"/>
      <c r="M382" s="3"/>
    </row>
    <row r="383" spans="1:13" ht="15.6" customHeight="1" x14ac:dyDescent="0.25">
      <c r="A383" s="23" t="s">
        <v>325</v>
      </c>
      <c r="B383" s="21">
        <v>3.3</v>
      </c>
      <c r="C383" s="21">
        <v>3.3</v>
      </c>
      <c r="D383" s="21"/>
      <c r="E383" s="21"/>
      <c r="F383" s="21">
        <f t="shared" si="139"/>
        <v>3.3</v>
      </c>
      <c r="G383" s="29">
        <f t="shared" si="139"/>
        <v>3.3</v>
      </c>
      <c r="H383" s="93"/>
      <c r="I383" s="3"/>
      <c r="J383" s="3"/>
      <c r="K383" s="99"/>
      <c r="L383" s="3"/>
      <c r="M383" s="3"/>
    </row>
    <row r="384" spans="1:13" ht="15.6" customHeight="1" x14ac:dyDescent="0.25">
      <c r="A384" s="23" t="s">
        <v>337</v>
      </c>
      <c r="B384" s="21">
        <v>20</v>
      </c>
      <c r="C384" s="21">
        <v>20</v>
      </c>
      <c r="D384" s="21"/>
      <c r="E384" s="21"/>
      <c r="F384" s="21">
        <f t="shared" si="139"/>
        <v>20</v>
      </c>
      <c r="G384" s="29">
        <f t="shared" si="139"/>
        <v>20</v>
      </c>
      <c r="H384" s="93"/>
      <c r="I384" s="3"/>
      <c r="J384" s="3"/>
      <c r="K384" s="99"/>
      <c r="L384" s="3"/>
      <c r="M384" s="3"/>
    </row>
    <row r="385" spans="1:13" ht="15.6" customHeight="1" x14ac:dyDescent="0.25">
      <c r="A385" s="23" t="s">
        <v>355</v>
      </c>
      <c r="B385" s="21">
        <v>321.8</v>
      </c>
      <c r="C385" s="21">
        <v>321.8</v>
      </c>
      <c r="D385" s="21"/>
      <c r="E385" s="21"/>
      <c r="F385" s="21">
        <f t="shared" si="139"/>
        <v>321.8</v>
      </c>
      <c r="G385" s="29">
        <f t="shared" si="139"/>
        <v>321.8</v>
      </c>
      <c r="H385" s="93"/>
      <c r="I385" s="3"/>
      <c r="J385" s="3"/>
      <c r="K385" s="99"/>
      <c r="L385" s="3"/>
      <c r="M385" s="3"/>
    </row>
    <row r="386" spans="1:13" ht="15.6" customHeight="1" x14ac:dyDescent="0.25">
      <c r="A386" s="23" t="s">
        <v>356</v>
      </c>
      <c r="B386" s="21">
        <v>58</v>
      </c>
      <c r="C386" s="21">
        <v>58</v>
      </c>
      <c r="D386" s="21"/>
      <c r="E386" s="21"/>
      <c r="F386" s="21">
        <f t="shared" si="139"/>
        <v>58</v>
      </c>
      <c r="G386" s="29">
        <f t="shared" si="139"/>
        <v>58</v>
      </c>
      <c r="H386" s="93"/>
      <c r="I386" s="3"/>
      <c r="J386" s="3"/>
      <c r="K386" s="99"/>
      <c r="L386" s="3"/>
      <c r="M386" s="3"/>
    </row>
    <row r="387" spans="1:13" ht="15.6" customHeight="1" x14ac:dyDescent="0.25">
      <c r="A387" s="23" t="s">
        <v>338</v>
      </c>
      <c r="B387" s="21">
        <v>3</v>
      </c>
      <c r="C387" s="21">
        <v>3</v>
      </c>
      <c r="D387" s="21"/>
      <c r="E387" s="21"/>
      <c r="F387" s="21">
        <f t="shared" si="139"/>
        <v>3</v>
      </c>
      <c r="G387" s="29">
        <f t="shared" si="139"/>
        <v>3</v>
      </c>
      <c r="H387" s="93"/>
      <c r="I387" s="3"/>
      <c r="J387" s="3"/>
      <c r="K387" s="99"/>
      <c r="L387" s="3"/>
      <c r="M387" s="3"/>
    </row>
    <row r="388" spans="1:13" ht="15.6" customHeight="1" x14ac:dyDescent="0.25">
      <c r="A388" s="23" t="s">
        <v>174</v>
      </c>
      <c r="B388" s="21"/>
      <c r="C388" s="21"/>
      <c r="D388" s="21">
        <v>15.8</v>
      </c>
      <c r="E388" s="21">
        <v>15.8</v>
      </c>
      <c r="F388" s="21">
        <f t="shared" si="139"/>
        <v>15.8</v>
      </c>
      <c r="G388" s="29">
        <f t="shared" si="139"/>
        <v>15.8</v>
      </c>
      <c r="H388" s="93"/>
      <c r="I388" s="3"/>
      <c r="J388" s="3"/>
      <c r="K388" s="99"/>
      <c r="L388" s="3"/>
      <c r="M388" s="3"/>
    </row>
    <row r="389" spans="1:13" ht="15.6" customHeight="1" x14ac:dyDescent="0.25">
      <c r="A389" s="22" t="s">
        <v>38</v>
      </c>
      <c r="B389" s="31">
        <f>SUM(B390:B394)</f>
        <v>566.29999999999995</v>
      </c>
      <c r="C389" s="31">
        <f t="shared" ref="C389:G389" si="140">SUM(C390:C394)</f>
        <v>458.70000000000005</v>
      </c>
      <c r="D389" s="31">
        <f t="shared" si="140"/>
        <v>0</v>
      </c>
      <c r="E389" s="31">
        <f t="shared" si="140"/>
        <v>0</v>
      </c>
      <c r="F389" s="31">
        <f t="shared" si="140"/>
        <v>566.29999999999995</v>
      </c>
      <c r="G389" s="31">
        <f t="shared" si="140"/>
        <v>458.70000000000005</v>
      </c>
      <c r="H389" s="93"/>
      <c r="I389" s="3"/>
      <c r="J389" s="3"/>
      <c r="K389" s="99"/>
      <c r="L389" s="3"/>
      <c r="M389" s="3"/>
    </row>
    <row r="390" spans="1:13" ht="15.6" customHeight="1" x14ac:dyDescent="0.25">
      <c r="A390" s="23" t="s">
        <v>57</v>
      </c>
      <c r="B390" s="30">
        <v>5</v>
      </c>
      <c r="C390" s="21">
        <v>5</v>
      </c>
      <c r="D390" s="21"/>
      <c r="E390" s="21"/>
      <c r="F390" s="21">
        <f t="shared" ref="F390:G393" si="141">B390+D390</f>
        <v>5</v>
      </c>
      <c r="G390" s="29">
        <f t="shared" si="141"/>
        <v>5</v>
      </c>
      <c r="H390" s="93"/>
      <c r="I390" s="3"/>
      <c r="J390" s="3"/>
      <c r="K390" s="3"/>
      <c r="L390" s="3"/>
      <c r="M390" s="3"/>
    </row>
    <row r="391" spans="1:13" ht="15.6" customHeight="1" x14ac:dyDescent="0.25">
      <c r="A391" s="23" t="s">
        <v>40</v>
      </c>
      <c r="B391" s="21">
        <v>239.5</v>
      </c>
      <c r="C391" s="21">
        <v>200.1</v>
      </c>
      <c r="D391" s="20"/>
      <c r="E391" s="21"/>
      <c r="F391" s="21">
        <f t="shared" si="141"/>
        <v>239.5</v>
      </c>
      <c r="G391" s="29">
        <f t="shared" si="141"/>
        <v>200.1</v>
      </c>
      <c r="H391" s="93"/>
      <c r="I391" s="3"/>
      <c r="J391" s="3"/>
      <c r="K391" s="3"/>
      <c r="L391" s="3"/>
      <c r="M391" s="3"/>
    </row>
    <row r="392" spans="1:13" ht="15.6" customHeight="1" x14ac:dyDescent="0.25">
      <c r="A392" s="23" t="s">
        <v>41</v>
      </c>
      <c r="B392" s="21">
        <v>315</v>
      </c>
      <c r="C392" s="21">
        <v>252</v>
      </c>
      <c r="D392" s="20"/>
      <c r="E392" s="21"/>
      <c r="F392" s="21">
        <f t="shared" si="141"/>
        <v>315</v>
      </c>
      <c r="G392" s="29">
        <f t="shared" si="141"/>
        <v>252</v>
      </c>
      <c r="H392" s="93"/>
      <c r="I392" s="3"/>
      <c r="J392" s="3"/>
      <c r="K392" s="3"/>
      <c r="L392" s="3"/>
      <c r="M392" s="3"/>
    </row>
    <row r="393" spans="1:13" ht="15.6" customHeight="1" x14ac:dyDescent="0.25">
      <c r="A393" s="23" t="s">
        <v>58</v>
      </c>
      <c r="B393" s="21">
        <v>6.8</v>
      </c>
      <c r="C393" s="21">
        <v>1.6</v>
      </c>
      <c r="D393" s="21"/>
      <c r="E393" s="21"/>
      <c r="F393" s="21">
        <f t="shared" si="141"/>
        <v>6.8</v>
      </c>
      <c r="G393" s="29">
        <f t="shared" si="141"/>
        <v>1.6</v>
      </c>
      <c r="H393" s="93"/>
      <c r="I393" s="3"/>
      <c r="J393" s="3"/>
      <c r="K393" s="3"/>
      <c r="L393" s="3"/>
      <c r="M393" s="3"/>
    </row>
    <row r="394" spans="1:13" ht="15.6" hidden="1" customHeight="1" x14ac:dyDescent="0.25">
      <c r="A394" s="23"/>
      <c r="B394" s="21"/>
      <c r="C394" s="21"/>
      <c r="D394" s="21"/>
      <c r="E394" s="21"/>
      <c r="F394" s="21"/>
      <c r="G394" s="29"/>
      <c r="H394" s="93"/>
      <c r="I394" s="3"/>
      <c r="J394" s="3"/>
      <c r="K394" s="3"/>
      <c r="L394" s="3"/>
      <c r="M394" s="3"/>
    </row>
    <row r="395" spans="1:13" ht="15.6" customHeight="1" x14ac:dyDescent="0.25">
      <c r="A395" s="22" t="s">
        <v>42</v>
      </c>
      <c r="B395" s="35">
        <f>SUM(B396:B419)</f>
        <v>6221.9999999999991</v>
      </c>
      <c r="C395" s="35">
        <f t="shared" ref="C395:G395" si="142">SUM(C396:C419)</f>
        <v>5842.8</v>
      </c>
      <c r="D395" s="35">
        <f t="shared" si="142"/>
        <v>1945.2</v>
      </c>
      <c r="E395" s="35">
        <f t="shared" si="142"/>
        <v>1945.2</v>
      </c>
      <c r="F395" s="35">
        <f>SUM(F396:F419)</f>
        <v>8167.2</v>
      </c>
      <c r="G395" s="35">
        <f t="shared" si="142"/>
        <v>7788</v>
      </c>
      <c r="H395" s="93"/>
      <c r="I395" s="3"/>
      <c r="J395" s="3"/>
      <c r="K395" s="3"/>
      <c r="L395" s="3"/>
      <c r="M395" s="3"/>
    </row>
    <row r="396" spans="1:13" ht="15.6" customHeight="1" x14ac:dyDescent="0.25">
      <c r="A396" s="23" t="s">
        <v>59</v>
      </c>
      <c r="B396" s="21">
        <v>162</v>
      </c>
      <c r="C396" s="21">
        <v>162</v>
      </c>
      <c r="D396" s="21"/>
      <c r="E396" s="21"/>
      <c r="F396" s="21">
        <f t="shared" ref="F396:F419" si="143">B396+D396</f>
        <v>162</v>
      </c>
      <c r="G396" s="29">
        <f t="shared" ref="G396:G413" si="144">C396+E396</f>
        <v>162</v>
      </c>
      <c r="H396" s="93"/>
      <c r="I396" s="3"/>
      <c r="J396" s="3"/>
      <c r="K396" s="3"/>
      <c r="L396" s="3"/>
      <c r="M396" s="3"/>
    </row>
    <row r="397" spans="1:13" ht="15.6" customHeight="1" x14ac:dyDescent="0.25">
      <c r="A397" s="23" t="s">
        <v>149</v>
      </c>
      <c r="B397" s="21">
        <v>29.8</v>
      </c>
      <c r="C397" s="21">
        <v>29.8</v>
      </c>
      <c r="D397" s="21"/>
      <c r="E397" s="21"/>
      <c r="F397" s="21">
        <f t="shared" si="143"/>
        <v>29.8</v>
      </c>
      <c r="G397" s="29">
        <f t="shared" si="144"/>
        <v>29.8</v>
      </c>
      <c r="H397" s="93"/>
      <c r="I397" s="3"/>
      <c r="J397" s="3"/>
      <c r="K397" s="3"/>
      <c r="L397" s="3"/>
      <c r="M397" s="3"/>
    </row>
    <row r="398" spans="1:13" ht="15.6" customHeight="1" x14ac:dyDescent="0.25">
      <c r="A398" s="23" t="s">
        <v>60</v>
      </c>
      <c r="B398" s="21">
        <v>2728.2</v>
      </c>
      <c r="C398" s="21">
        <v>2355.6999999999998</v>
      </c>
      <c r="D398" s="21"/>
      <c r="E398" s="21"/>
      <c r="F398" s="21">
        <f t="shared" si="143"/>
        <v>2728.2</v>
      </c>
      <c r="G398" s="29">
        <f t="shared" si="144"/>
        <v>2355.6999999999998</v>
      </c>
      <c r="H398" s="93"/>
      <c r="I398" s="3"/>
      <c r="J398" s="3"/>
      <c r="K398" s="3"/>
      <c r="L398" s="3"/>
      <c r="M398" s="3"/>
    </row>
    <row r="399" spans="1:13" ht="15.6" customHeight="1" x14ac:dyDescent="0.25">
      <c r="A399" s="23" t="s">
        <v>302</v>
      </c>
      <c r="B399" s="21">
        <v>3.1</v>
      </c>
      <c r="C399" s="21">
        <v>3.1</v>
      </c>
      <c r="D399" s="21"/>
      <c r="E399" s="21"/>
      <c r="F399" s="21">
        <f t="shared" ref="F399" si="145">B399+D399</f>
        <v>3.1</v>
      </c>
      <c r="G399" s="29">
        <f t="shared" ref="G399" si="146">C399+E399</f>
        <v>3.1</v>
      </c>
      <c r="H399" s="93"/>
      <c r="I399" s="3"/>
      <c r="J399" s="3"/>
      <c r="K399" s="3"/>
      <c r="L399" s="3"/>
      <c r="M399" s="3"/>
    </row>
    <row r="400" spans="1:13" ht="15.6" customHeight="1" x14ac:dyDescent="0.25">
      <c r="A400" s="23" t="s">
        <v>45</v>
      </c>
      <c r="B400" s="21">
        <v>32.5</v>
      </c>
      <c r="C400" s="21">
        <v>32.5</v>
      </c>
      <c r="D400" s="21"/>
      <c r="E400" s="21"/>
      <c r="F400" s="21">
        <f t="shared" si="143"/>
        <v>32.5</v>
      </c>
      <c r="G400" s="29">
        <f t="shared" si="144"/>
        <v>32.5</v>
      </c>
      <c r="H400" s="93"/>
      <c r="I400" s="3"/>
      <c r="J400" s="3"/>
      <c r="K400" s="3"/>
      <c r="L400" s="3"/>
      <c r="M400" s="3"/>
    </row>
    <row r="401" spans="1:13" ht="15.6" customHeight="1" x14ac:dyDescent="0.25">
      <c r="A401" s="23" t="s">
        <v>62</v>
      </c>
      <c r="B401" s="30">
        <v>367</v>
      </c>
      <c r="C401" s="21">
        <v>366.5</v>
      </c>
      <c r="D401" s="21"/>
      <c r="E401" s="21"/>
      <c r="F401" s="21">
        <f t="shared" si="143"/>
        <v>367</v>
      </c>
      <c r="G401" s="29">
        <f t="shared" si="144"/>
        <v>366.5</v>
      </c>
      <c r="H401" s="93"/>
      <c r="I401" s="3"/>
      <c r="J401" s="3"/>
      <c r="K401" s="3"/>
      <c r="L401" s="3"/>
      <c r="M401" s="3"/>
    </row>
    <row r="402" spans="1:13" ht="15.6" customHeight="1" x14ac:dyDescent="0.25">
      <c r="A402" s="23" t="s">
        <v>175</v>
      </c>
      <c r="B402" s="30">
        <v>373</v>
      </c>
      <c r="C402" s="21">
        <v>371.9</v>
      </c>
      <c r="D402" s="21"/>
      <c r="E402" s="21"/>
      <c r="F402" s="21">
        <f t="shared" si="143"/>
        <v>373</v>
      </c>
      <c r="G402" s="29">
        <f t="shared" si="144"/>
        <v>371.9</v>
      </c>
      <c r="H402" s="93"/>
      <c r="I402" s="3"/>
      <c r="J402" s="3"/>
      <c r="K402" s="3"/>
      <c r="L402" s="3"/>
      <c r="M402" s="3"/>
    </row>
    <row r="403" spans="1:13" ht="27" customHeight="1" x14ac:dyDescent="0.25">
      <c r="A403" s="23" t="s">
        <v>270</v>
      </c>
      <c r="B403" s="21">
        <v>1.8</v>
      </c>
      <c r="C403" s="21">
        <v>1.8</v>
      </c>
      <c r="D403" s="21">
        <v>1786.7</v>
      </c>
      <c r="E403" s="21">
        <v>1786.7</v>
      </c>
      <c r="F403" s="21">
        <f t="shared" si="143"/>
        <v>1788.5</v>
      </c>
      <c r="G403" s="29">
        <f t="shared" si="144"/>
        <v>1788.5</v>
      </c>
      <c r="H403" s="93"/>
      <c r="I403" s="3"/>
      <c r="J403" s="3"/>
      <c r="K403" s="3"/>
      <c r="L403" s="3"/>
      <c r="M403" s="3"/>
    </row>
    <row r="404" spans="1:13" ht="15.6" customHeight="1" x14ac:dyDescent="0.25">
      <c r="A404" s="23" t="s">
        <v>151</v>
      </c>
      <c r="B404" s="21">
        <v>57.1</v>
      </c>
      <c r="C404" s="21">
        <v>57.1</v>
      </c>
      <c r="D404" s="69"/>
      <c r="E404" s="21"/>
      <c r="F404" s="21">
        <f t="shared" si="143"/>
        <v>57.1</v>
      </c>
      <c r="G404" s="29">
        <f t="shared" si="144"/>
        <v>57.1</v>
      </c>
      <c r="H404" s="93"/>
      <c r="I404" s="3"/>
      <c r="J404" s="3"/>
      <c r="K404" s="3"/>
      <c r="L404" s="3"/>
      <c r="M404" s="3"/>
    </row>
    <row r="405" spans="1:13" ht="15.6" customHeight="1" x14ac:dyDescent="0.25">
      <c r="A405" s="23" t="s">
        <v>61</v>
      </c>
      <c r="B405" s="21">
        <v>1225.7</v>
      </c>
      <c r="C405" s="21">
        <v>1225.7</v>
      </c>
      <c r="D405" s="21"/>
      <c r="E405" s="21"/>
      <c r="F405" s="21">
        <f t="shared" si="143"/>
        <v>1225.7</v>
      </c>
      <c r="G405" s="29">
        <f t="shared" si="144"/>
        <v>1225.7</v>
      </c>
      <c r="H405" s="93"/>
      <c r="I405" s="3"/>
      <c r="J405" s="3"/>
      <c r="K405" s="3"/>
      <c r="L405" s="3"/>
      <c r="M405" s="3"/>
    </row>
    <row r="406" spans="1:13" ht="15.6" customHeight="1" x14ac:dyDescent="0.25">
      <c r="A406" s="23" t="s">
        <v>191</v>
      </c>
      <c r="B406" s="21"/>
      <c r="C406" s="21"/>
      <c r="D406" s="21"/>
      <c r="E406" s="21"/>
      <c r="F406" s="21">
        <f t="shared" si="143"/>
        <v>0</v>
      </c>
      <c r="G406" s="29">
        <f t="shared" si="144"/>
        <v>0</v>
      </c>
      <c r="H406" s="93"/>
      <c r="I406" s="3"/>
      <c r="J406" s="3"/>
      <c r="K406" s="3"/>
      <c r="L406" s="3"/>
      <c r="M406" s="3"/>
    </row>
    <row r="407" spans="1:13" ht="15.6" customHeight="1" x14ac:dyDescent="0.25">
      <c r="A407" s="23" t="s">
        <v>176</v>
      </c>
      <c r="B407" s="21">
        <v>5</v>
      </c>
      <c r="C407" s="21"/>
      <c r="D407" s="21"/>
      <c r="E407" s="21"/>
      <c r="F407" s="21">
        <f t="shared" si="143"/>
        <v>5</v>
      </c>
      <c r="G407" s="29">
        <f t="shared" si="144"/>
        <v>0</v>
      </c>
      <c r="H407" s="93"/>
      <c r="I407" s="3"/>
      <c r="J407" s="3"/>
      <c r="K407" s="3"/>
      <c r="L407" s="3"/>
      <c r="M407" s="3"/>
    </row>
    <row r="408" spans="1:13" s="4" customFormat="1" ht="15.75" customHeight="1" x14ac:dyDescent="0.25">
      <c r="A408" s="23" t="s">
        <v>86</v>
      </c>
      <c r="B408" s="21">
        <v>6</v>
      </c>
      <c r="C408" s="21">
        <v>6</v>
      </c>
      <c r="D408" s="21"/>
      <c r="E408" s="21"/>
      <c r="F408" s="21">
        <f t="shared" si="143"/>
        <v>6</v>
      </c>
      <c r="G408" s="29">
        <f t="shared" si="144"/>
        <v>6</v>
      </c>
      <c r="H408" s="93"/>
      <c r="I408" s="3"/>
      <c r="J408" s="3"/>
      <c r="K408" s="3"/>
      <c r="L408" s="3"/>
      <c r="M408" s="3"/>
    </row>
    <row r="409" spans="1:13" s="4" customFormat="1" ht="12" customHeight="1" x14ac:dyDescent="0.25">
      <c r="A409" s="23" t="s">
        <v>324</v>
      </c>
      <c r="B409" s="30">
        <v>49</v>
      </c>
      <c r="C409" s="21">
        <v>49</v>
      </c>
      <c r="D409" s="21"/>
      <c r="E409" s="21"/>
      <c r="F409" s="21">
        <f t="shared" si="143"/>
        <v>49</v>
      </c>
      <c r="G409" s="29">
        <f t="shared" si="144"/>
        <v>49</v>
      </c>
      <c r="H409" s="93"/>
      <c r="I409" s="3"/>
      <c r="J409" s="3"/>
      <c r="K409" s="3"/>
      <c r="L409" s="3"/>
      <c r="M409" s="3"/>
    </row>
    <row r="410" spans="1:13" s="4" customFormat="1" ht="18" customHeight="1" x14ac:dyDescent="0.25">
      <c r="A410" s="23" t="s">
        <v>63</v>
      </c>
      <c r="B410" s="21">
        <v>644.4</v>
      </c>
      <c r="C410" s="21">
        <v>644.29999999999995</v>
      </c>
      <c r="D410" s="21"/>
      <c r="E410" s="21"/>
      <c r="F410" s="21">
        <f t="shared" si="143"/>
        <v>644.4</v>
      </c>
      <c r="G410" s="29">
        <f t="shared" si="144"/>
        <v>644.29999999999995</v>
      </c>
      <c r="H410" s="93"/>
      <c r="I410" s="3"/>
      <c r="J410" s="3"/>
      <c r="K410" s="3"/>
      <c r="L410" s="3"/>
      <c r="M410" s="3"/>
    </row>
    <row r="411" spans="1:13" ht="12.75" customHeight="1" x14ac:dyDescent="0.25">
      <c r="A411" s="23" t="s">
        <v>93</v>
      </c>
      <c r="B411" s="21"/>
      <c r="C411" s="21"/>
      <c r="D411" s="21">
        <v>152.19999999999999</v>
      </c>
      <c r="E411" s="21">
        <v>152.19999999999999</v>
      </c>
      <c r="F411" s="21">
        <f t="shared" si="143"/>
        <v>152.19999999999999</v>
      </c>
      <c r="G411" s="29">
        <f t="shared" si="144"/>
        <v>152.19999999999999</v>
      </c>
      <c r="H411" s="93"/>
      <c r="I411" s="3"/>
      <c r="J411" s="3"/>
      <c r="K411" s="3"/>
      <c r="L411" s="3"/>
      <c r="M411" s="3"/>
    </row>
    <row r="412" spans="1:13" ht="14.25" customHeight="1" x14ac:dyDescent="0.25">
      <c r="A412" s="23" t="s">
        <v>44</v>
      </c>
      <c r="B412" s="21"/>
      <c r="C412" s="21"/>
      <c r="D412" s="21">
        <v>6.3</v>
      </c>
      <c r="E412" s="21">
        <v>6.3</v>
      </c>
      <c r="F412" s="21">
        <f t="shared" si="143"/>
        <v>6.3</v>
      </c>
      <c r="G412" s="29">
        <f t="shared" si="144"/>
        <v>6.3</v>
      </c>
      <c r="H412" s="93"/>
      <c r="I412" s="3"/>
      <c r="J412" s="3"/>
      <c r="K412" s="3"/>
      <c r="L412" s="3"/>
      <c r="M412" s="3"/>
    </row>
    <row r="413" spans="1:13" ht="14.25" customHeight="1" x14ac:dyDescent="0.25">
      <c r="A413" s="23" t="s">
        <v>234</v>
      </c>
      <c r="B413" s="21">
        <v>50.9</v>
      </c>
      <c r="C413" s="21">
        <v>50.9</v>
      </c>
      <c r="D413" s="21"/>
      <c r="E413" s="21"/>
      <c r="F413" s="21">
        <f t="shared" si="143"/>
        <v>50.9</v>
      </c>
      <c r="G413" s="29">
        <f t="shared" si="144"/>
        <v>50.9</v>
      </c>
      <c r="H413" s="93"/>
      <c r="I413" s="3"/>
      <c r="J413" s="3"/>
      <c r="K413" s="3"/>
      <c r="L413" s="3"/>
      <c r="M413" s="3"/>
    </row>
    <row r="414" spans="1:13" ht="14.25" customHeight="1" x14ac:dyDescent="0.25">
      <c r="A414" s="23" t="s">
        <v>285</v>
      </c>
      <c r="B414" s="21">
        <v>137.80000000000001</v>
      </c>
      <c r="C414" s="21">
        <v>137.80000000000001</v>
      </c>
      <c r="D414" s="21"/>
      <c r="E414" s="21"/>
      <c r="F414" s="21">
        <f t="shared" si="143"/>
        <v>137.80000000000001</v>
      </c>
      <c r="G414" s="29">
        <f>C414+E414</f>
        <v>137.80000000000001</v>
      </c>
      <c r="H414" s="93"/>
      <c r="I414" s="3"/>
      <c r="J414" s="3"/>
      <c r="K414" s="3"/>
      <c r="L414" s="3"/>
      <c r="M414" s="3"/>
    </row>
    <row r="415" spans="1:13" ht="14.25" customHeight="1" x14ac:dyDescent="0.25">
      <c r="A415" s="23" t="s">
        <v>328</v>
      </c>
      <c r="B415" s="21">
        <v>11</v>
      </c>
      <c r="C415" s="21">
        <v>11</v>
      </c>
      <c r="D415" s="21"/>
      <c r="E415" s="21"/>
      <c r="F415" s="21">
        <f t="shared" si="143"/>
        <v>11</v>
      </c>
      <c r="G415" s="29">
        <f t="shared" ref="G415:G418" si="147">C415+E415</f>
        <v>11</v>
      </c>
      <c r="H415" s="93"/>
      <c r="I415" s="3"/>
      <c r="J415" s="3"/>
      <c r="K415" s="3"/>
      <c r="L415" s="3"/>
      <c r="M415" s="3"/>
    </row>
    <row r="416" spans="1:13" ht="14.25" customHeight="1" x14ac:dyDescent="0.25">
      <c r="A416" s="23" t="s">
        <v>329</v>
      </c>
      <c r="B416" s="21">
        <v>22</v>
      </c>
      <c r="C416" s="21">
        <v>22</v>
      </c>
      <c r="D416" s="21"/>
      <c r="E416" s="21"/>
      <c r="F416" s="21">
        <f t="shared" si="143"/>
        <v>22</v>
      </c>
      <c r="G416" s="29">
        <f t="shared" si="147"/>
        <v>22</v>
      </c>
      <c r="H416" s="93"/>
      <c r="I416" s="3"/>
      <c r="J416" s="3"/>
      <c r="K416" s="3"/>
      <c r="L416" s="3"/>
      <c r="M416" s="3"/>
    </row>
    <row r="417" spans="1:13" ht="14.25" customHeight="1" x14ac:dyDescent="0.25">
      <c r="A417" s="23" t="s">
        <v>331</v>
      </c>
      <c r="B417" s="21">
        <v>13.5</v>
      </c>
      <c r="C417" s="21">
        <v>13.5</v>
      </c>
      <c r="D417" s="21"/>
      <c r="E417" s="21"/>
      <c r="F417" s="21">
        <f t="shared" si="143"/>
        <v>13.5</v>
      </c>
      <c r="G417" s="29">
        <f t="shared" si="147"/>
        <v>13.5</v>
      </c>
      <c r="H417" s="93"/>
      <c r="I417" s="3"/>
      <c r="J417" s="3"/>
      <c r="K417" s="3"/>
      <c r="L417" s="3"/>
      <c r="M417" s="3"/>
    </row>
    <row r="418" spans="1:13" ht="16.5" customHeight="1" x14ac:dyDescent="0.25">
      <c r="A418" s="23" t="s">
        <v>342</v>
      </c>
      <c r="B418" s="30">
        <v>6.2</v>
      </c>
      <c r="C418" s="21">
        <v>6.2</v>
      </c>
      <c r="D418" s="21"/>
      <c r="E418" s="21"/>
      <c r="F418" s="21">
        <f t="shared" si="143"/>
        <v>6.2</v>
      </c>
      <c r="G418" s="29">
        <f t="shared" si="147"/>
        <v>6.2</v>
      </c>
      <c r="H418" s="93"/>
      <c r="I418" s="3"/>
      <c r="J418" s="3"/>
      <c r="K418" s="3"/>
      <c r="L418" s="3"/>
      <c r="M418" s="3"/>
    </row>
    <row r="419" spans="1:13" ht="14.25" customHeight="1" x14ac:dyDescent="0.25">
      <c r="A419" s="23" t="s">
        <v>320</v>
      </c>
      <c r="B419" s="21">
        <v>296</v>
      </c>
      <c r="C419" s="21">
        <v>296</v>
      </c>
      <c r="D419" s="21"/>
      <c r="E419" s="21"/>
      <c r="F419" s="21">
        <f t="shared" si="143"/>
        <v>296</v>
      </c>
      <c r="G419" s="29">
        <f>C419+E419</f>
        <v>296</v>
      </c>
      <c r="H419" s="93"/>
      <c r="I419" s="3"/>
      <c r="J419" s="3"/>
      <c r="K419" s="3"/>
      <c r="L419" s="3"/>
      <c r="M419" s="3"/>
    </row>
    <row r="420" spans="1:13" ht="29.25" customHeight="1" x14ac:dyDescent="0.25">
      <c r="A420" s="22" t="s">
        <v>141</v>
      </c>
      <c r="B420" s="31">
        <f>B421+B429+B422+B425+B427+B428+B424+B426+B423</f>
        <v>56.5</v>
      </c>
      <c r="C420" s="31">
        <f>C421+C429+C422+C425+C427+C428+C424+C423+C426</f>
        <v>56.5</v>
      </c>
      <c r="D420" s="31">
        <f t="shared" ref="D420:E420" si="148">D421+D429+D422+D425+D427+D428+D424</f>
        <v>300</v>
      </c>
      <c r="E420" s="31">
        <f t="shared" si="148"/>
        <v>300</v>
      </c>
      <c r="F420" s="31">
        <f t="shared" ref="F420:G420" si="149">F421+F429+F422+F425+F427+F428+F424+F426+F423</f>
        <v>356.5</v>
      </c>
      <c r="G420" s="31">
        <f t="shared" si="149"/>
        <v>356.5</v>
      </c>
      <c r="H420" s="93"/>
      <c r="I420" s="3"/>
      <c r="J420" s="3"/>
      <c r="K420" s="3"/>
      <c r="L420" s="3"/>
      <c r="M420" s="3"/>
    </row>
    <row r="421" spans="1:13" ht="16.5" customHeight="1" x14ac:dyDescent="0.25">
      <c r="A421" s="23" t="s">
        <v>309</v>
      </c>
      <c r="B421" s="30">
        <v>4</v>
      </c>
      <c r="C421" s="21">
        <v>4</v>
      </c>
      <c r="D421" s="21"/>
      <c r="E421" s="21"/>
      <c r="F421" s="21">
        <f t="shared" ref="F421:F423" si="150">B421+D421</f>
        <v>4</v>
      </c>
      <c r="G421" s="29">
        <f t="shared" ref="G421:G423" si="151">C421+E421</f>
        <v>4</v>
      </c>
      <c r="H421" s="93"/>
      <c r="I421" s="3"/>
      <c r="J421" s="3"/>
      <c r="K421" s="3"/>
      <c r="L421" s="3"/>
      <c r="M421" s="3"/>
    </row>
    <row r="422" spans="1:13" ht="16.5" customHeight="1" x14ac:dyDescent="0.25">
      <c r="A422" s="23" t="s">
        <v>316</v>
      </c>
      <c r="B422" s="30">
        <v>11</v>
      </c>
      <c r="C422" s="21">
        <v>11</v>
      </c>
      <c r="D422" s="21"/>
      <c r="E422" s="21"/>
      <c r="F422" s="21">
        <f t="shared" si="150"/>
        <v>11</v>
      </c>
      <c r="G422" s="29">
        <f t="shared" si="151"/>
        <v>11</v>
      </c>
      <c r="H422" s="93"/>
      <c r="I422" s="3"/>
      <c r="J422" s="3"/>
      <c r="K422" s="3"/>
      <c r="L422" s="3"/>
      <c r="M422" s="3"/>
    </row>
    <row r="423" spans="1:13" ht="16.5" customHeight="1" x14ac:dyDescent="0.25">
      <c r="A423" s="23" t="s">
        <v>310</v>
      </c>
      <c r="B423" s="30">
        <v>1.6</v>
      </c>
      <c r="C423" s="21">
        <v>1.6</v>
      </c>
      <c r="D423" s="21"/>
      <c r="E423" s="21"/>
      <c r="F423" s="21">
        <f t="shared" si="150"/>
        <v>1.6</v>
      </c>
      <c r="G423" s="29">
        <f t="shared" si="151"/>
        <v>1.6</v>
      </c>
      <c r="H423" s="93"/>
      <c r="I423" s="3"/>
      <c r="J423" s="3"/>
      <c r="K423" s="3"/>
      <c r="L423" s="3"/>
      <c r="M423" s="3"/>
    </row>
    <row r="424" spans="1:13" ht="16.5" customHeight="1" x14ac:dyDescent="0.25">
      <c r="A424" s="23" t="s">
        <v>341</v>
      </c>
      <c r="B424" s="30">
        <v>4.4000000000000004</v>
      </c>
      <c r="C424" s="21">
        <v>4.4000000000000004</v>
      </c>
      <c r="D424" s="21"/>
      <c r="E424" s="21"/>
      <c r="F424" s="21">
        <f t="shared" ref="F424" si="152">B424+D424</f>
        <v>4.4000000000000004</v>
      </c>
      <c r="G424" s="29">
        <f t="shared" ref="G424" si="153">C424+E424</f>
        <v>4.4000000000000004</v>
      </c>
      <c r="H424" s="93"/>
      <c r="I424" s="3"/>
      <c r="J424" s="3"/>
      <c r="K424" s="3"/>
      <c r="L424" s="3"/>
      <c r="M424" s="3"/>
    </row>
    <row r="425" spans="1:13" ht="16.5" customHeight="1" x14ac:dyDescent="0.25">
      <c r="A425" s="23" t="s">
        <v>333</v>
      </c>
      <c r="B425" s="30">
        <v>5.4</v>
      </c>
      <c r="C425" s="21">
        <v>5.4</v>
      </c>
      <c r="D425" s="21"/>
      <c r="E425" s="21"/>
      <c r="F425" s="21">
        <f t="shared" ref="F425:F426" si="154">B425+D425</f>
        <v>5.4</v>
      </c>
      <c r="G425" s="29">
        <f t="shared" ref="G425:G426" si="155">C425+E425</f>
        <v>5.4</v>
      </c>
      <c r="H425" s="93"/>
      <c r="I425" s="3"/>
      <c r="J425" s="3"/>
      <c r="K425" s="3"/>
      <c r="L425" s="3"/>
      <c r="M425" s="3"/>
    </row>
    <row r="426" spans="1:13" ht="16.5" customHeight="1" x14ac:dyDescent="0.25">
      <c r="A426" s="23" t="s">
        <v>274</v>
      </c>
      <c r="B426" s="30">
        <v>19</v>
      </c>
      <c r="C426" s="21">
        <v>19</v>
      </c>
      <c r="D426" s="21"/>
      <c r="E426" s="21"/>
      <c r="F426" s="21">
        <f t="shared" si="154"/>
        <v>19</v>
      </c>
      <c r="G426" s="29">
        <f t="shared" si="155"/>
        <v>19</v>
      </c>
      <c r="H426" s="93"/>
      <c r="I426" s="3"/>
      <c r="J426" s="3"/>
      <c r="K426" s="3"/>
      <c r="L426" s="3"/>
      <c r="M426" s="3"/>
    </row>
    <row r="427" spans="1:13" ht="16.5" customHeight="1" x14ac:dyDescent="0.25">
      <c r="A427" s="23" t="s">
        <v>319</v>
      </c>
      <c r="B427" s="30">
        <v>7.8</v>
      </c>
      <c r="C427" s="21">
        <v>7.8</v>
      </c>
      <c r="D427" s="21"/>
      <c r="E427" s="21"/>
      <c r="F427" s="21">
        <f t="shared" ref="F427:F428" si="156">B427+D427</f>
        <v>7.8</v>
      </c>
      <c r="G427" s="29">
        <f t="shared" ref="G427:G428" si="157">C427+E427</f>
        <v>7.8</v>
      </c>
      <c r="H427" s="93"/>
      <c r="I427" s="3"/>
      <c r="J427" s="3"/>
      <c r="K427" s="3"/>
      <c r="L427" s="3"/>
      <c r="M427" s="3"/>
    </row>
    <row r="428" spans="1:13" ht="16.5" customHeight="1" x14ac:dyDescent="0.25">
      <c r="A428" s="23" t="s">
        <v>327</v>
      </c>
      <c r="B428" s="30">
        <v>3.3</v>
      </c>
      <c r="C428" s="21">
        <v>3.3</v>
      </c>
      <c r="D428" s="21"/>
      <c r="E428" s="21"/>
      <c r="F428" s="21">
        <f t="shared" si="156"/>
        <v>3.3</v>
      </c>
      <c r="G428" s="29">
        <f t="shared" si="157"/>
        <v>3.3</v>
      </c>
      <c r="H428" s="93"/>
      <c r="I428" s="3"/>
      <c r="J428" s="3"/>
      <c r="K428" s="3"/>
      <c r="L428" s="3"/>
      <c r="M428" s="3"/>
    </row>
    <row r="429" spans="1:13" ht="16.5" customHeight="1" x14ac:dyDescent="0.25">
      <c r="A429" s="23" t="s">
        <v>148</v>
      </c>
      <c r="B429" s="21"/>
      <c r="C429" s="21"/>
      <c r="D429" s="21">
        <v>300</v>
      </c>
      <c r="E429" s="21">
        <v>300</v>
      </c>
      <c r="F429" s="21">
        <f t="shared" ref="F429:G429" si="158">B429+D429</f>
        <v>300</v>
      </c>
      <c r="G429" s="29">
        <f t="shared" si="158"/>
        <v>300</v>
      </c>
      <c r="H429" s="93"/>
      <c r="I429" s="3"/>
      <c r="J429" s="3"/>
      <c r="K429" s="3"/>
      <c r="L429" s="3"/>
      <c r="M429" s="3"/>
    </row>
    <row r="430" spans="1:13" ht="30.75" customHeight="1" x14ac:dyDescent="0.25">
      <c r="A430" s="23" t="s">
        <v>255</v>
      </c>
      <c r="B430" s="30">
        <v>131.9</v>
      </c>
      <c r="C430" s="21">
        <v>131.9</v>
      </c>
      <c r="D430" s="21"/>
      <c r="E430" s="21"/>
      <c r="F430" s="21">
        <f t="shared" ref="F430:G430" si="159">B430+D430</f>
        <v>131.9</v>
      </c>
      <c r="G430" s="29">
        <f t="shared" si="159"/>
        <v>131.9</v>
      </c>
      <c r="H430" s="93"/>
      <c r="I430" s="3"/>
      <c r="J430" s="3"/>
      <c r="K430" s="3"/>
      <c r="L430" s="3"/>
      <c r="M430" s="3"/>
    </row>
    <row r="431" spans="1:13" ht="33.75" customHeight="1" x14ac:dyDescent="0.25">
      <c r="A431" s="100" t="s">
        <v>252</v>
      </c>
      <c r="B431" s="101">
        <f t="shared" ref="B431:G431" si="160">B432+B485+B487</f>
        <v>6601.4999999999991</v>
      </c>
      <c r="C431" s="101">
        <f t="shared" si="160"/>
        <v>6480.0999999999995</v>
      </c>
      <c r="D431" s="101">
        <f t="shared" si="160"/>
        <v>0</v>
      </c>
      <c r="E431" s="101">
        <f t="shared" si="160"/>
        <v>0</v>
      </c>
      <c r="F431" s="101">
        <f t="shared" si="160"/>
        <v>6601.4999999999991</v>
      </c>
      <c r="G431" s="101">
        <f t="shared" si="160"/>
        <v>6480.0999999999995</v>
      </c>
      <c r="H431" s="93">
        <f>C431-C434-C438-C450</f>
        <v>6191.8</v>
      </c>
      <c r="I431" s="3"/>
      <c r="J431" s="3"/>
      <c r="K431" s="3"/>
      <c r="L431" s="3"/>
      <c r="M431" s="3"/>
    </row>
    <row r="432" spans="1:13" ht="33" customHeight="1" x14ac:dyDescent="0.25">
      <c r="A432" s="22" t="s">
        <v>13</v>
      </c>
      <c r="B432" s="31">
        <f>B433+B435+B437+B439+B442+B444+B453+B462+B471+B476+B434+B438+B488+B450</f>
        <v>6589.4999999999991</v>
      </c>
      <c r="C432" s="31">
        <f>C433+C435+C437+C439+C442+C444+C453+C462+C471+C476+C434+C438+C488+C450</f>
        <v>6468.0999999999995</v>
      </c>
      <c r="D432" s="31">
        <f>D433+D435+D437+D439+D442+D444+D453+D462+D471+D476+D434+D438+D488</f>
        <v>0</v>
      </c>
      <c r="E432" s="31">
        <f>E433+E435+E437+E439+E442+E444+E453+E462+E471+E476+E434+E438+E488</f>
        <v>0</v>
      </c>
      <c r="F432" s="31">
        <f>F433+F435+F437+F439+F442+F444+F453+F462+F471+F476+F434+F438+F488+F450</f>
        <v>6589.4999999999991</v>
      </c>
      <c r="G432" s="31">
        <f>G433+G435+G437+G439+G442+G444+G453+G462+G471+G476+G434+G438+G488+G450</f>
        <v>6468.0999999999995</v>
      </c>
      <c r="H432" s="93"/>
      <c r="I432" s="3"/>
      <c r="J432" s="3"/>
      <c r="K432" s="3"/>
      <c r="L432" s="3"/>
      <c r="M432" s="3"/>
    </row>
    <row r="433" spans="1:13" ht="18.75" customHeight="1" x14ac:dyDescent="0.25">
      <c r="A433" s="22" t="s">
        <v>65</v>
      </c>
      <c r="B433" s="29">
        <v>3780</v>
      </c>
      <c r="C433" s="21">
        <v>3780</v>
      </c>
      <c r="D433" s="21"/>
      <c r="E433" s="21"/>
      <c r="F433" s="21">
        <f t="shared" ref="F433:F456" si="161">B433+D433</f>
        <v>3780</v>
      </c>
      <c r="G433" s="29">
        <f t="shared" ref="G433:G457" si="162">C433+E433</f>
        <v>3780</v>
      </c>
      <c r="H433" s="93"/>
      <c r="I433" s="3"/>
      <c r="J433" s="3"/>
      <c r="K433" s="3"/>
      <c r="L433" s="3"/>
      <c r="M433" s="3"/>
    </row>
    <row r="434" spans="1:13" ht="18.75" customHeight="1" x14ac:dyDescent="0.25">
      <c r="A434" s="71" t="s">
        <v>216</v>
      </c>
      <c r="B434" s="21">
        <v>212.9</v>
      </c>
      <c r="C434" s="21">
        <v>212.9</v>
      </c>
      <c r="D434" s="21"/>
      <c r="E434" s="21"/>
      <c r="F434" s="21">
        <f t="shared" si="161"/>
        <v>212.9</v>
      </c>
      <c r="G434" s="29">
        <f t="shared" si="162"/>
        <v>212.9</v>
      </c>
      <c r="H434" s="93"/>
      <c r="I434" s="3"/>
      <c r="J434" s="3"/>
      <c r="K434" s="3"/>
      <c r="L434" s="3"/>
      <c r="M434" s="3"/>
    </row>
    <row r="435" spans="1:13" ht="15.75" customHeight="1" x14ac:dyDescent="0.25">
      <c r="A435" s="22" t="s">
        <v>15</v>
      </c>
      <c r="B435" s="20">
        <f>B436</f>
        <v>0.5</v>
      </c>
      <c r="C435" s="20">
        <f t="shared" ref="C435:G435" si="163">C436</f>
        <v>0.5</v>
      </c>
      <c r="D435" s="20">
        <f t="shared" si="163"/>
        <v>0</v>
      </c>
      <c r="E435" s="20">
        <f t="shared" si="163"/>
        <v>0</v>
      </c>
      <c r="F435" s="20">
        <f t="shared" si="163"/>
        <v>0.5</v>
      </c>
      <c r="G435" s="20">
        <f t="shared" si="163"/>
        <v>0.5</v>
      </c>
      <c r="H435" s="93"/>
      <c r="I435" s="3"/>
      <c r="J435" s="3"/>
      <c r="K435" s="3"/>
      <c r="L435" s="3"/>
      <c r="M435" s="3"/>
    </row>
    <row r="436" spans="1:13" ht="14.85" customHeight="1" x14ac:dyDescent="0.25">
      <c r="A436" s="23" t="s">
        <v>165</v>
      </c>
      <c r="B436" s="21">
        <v>0.5</v>
      </c>
      <c r="C436" s="21">
        <v>0.5</v>
      </c>
      <c r="D436" s="21"/>
      <c r="E436" s="21"/>
      <c r="F436" s="21">
        <f t="shared" si="161"/>
        <v>0.5</v>
      </c>
      <c r="G436" s="29">
        <f t="shared" si="162"/>
        <v>0.5</v>
      </c>
      <c r="H436" s="93"/>
      <c r="I436" s="3"/>
      <c r="J436" s="3"/>
      <c r="K436" s="3"/>
      <c r="L436" s="3"/>
      <c r="M436" s="3"/>
    </row>
    <row r="437" spans="1:13" ht="20.85" customHeight="1" x14ac:dyDescent="0.25">
      <c r="A437" s="22" t="s">
        <v>17</v>
      </c>
      <c r="B437" s="29">
        <v>1140.7</v>
      </c>
      <c r="C437" s="21">
        <v>1140.7</v>
      </c>
      <c r="D437" s="21"/>
      <c r="E437" s="21"/>
      <c r="F437" s="21">
        <f t="shared" si="161"/>
        <v>1140.7</v>
      </c>
      <c r="G437" s="29">
        <f>C437+E437</f>
        <v>1140.7</v>
      </c>
      <c r="H437" s="93"/>
      <c r="I437" s="3"/>
      <c r="J437" s="3"/>
      <c r="K437" s="3"/>
      <c r="L437" s="3"/>
      <c r="M437" s="3"/>
    </row>
    <row r="438" spans="1:13" ht="20.85" customHeight="1" x14ac:dyDescent="0.25">
      <c r="A438" s="71" t="s">
        <v>217</v>
      </c>
      <c r="B438" s="21">
        <v>57</v>
      </c>
      <c r="C438" s="21">
        <v>57</v>
      </c>
      <c r="D438" s="21"/>
      <c r="E438" s="21"/>
      <c r="F438" s="21">
        <f t="shared" si="161"/>
        <v>57</v>
      </c>
      <c r="G438" s="29">
        <f>C438+E438</f>
        <v>57</v>
      </c>
      <c r="H438" s="93"/>
      <c r="I438" s="3"/>
      <c r="J438" s="3"/>
      <c r="K438" s="3"/>
      <c r="L438" s="3"/>
      <c r="M438" s="3"/>
    </row>
    <row r="439" spans="1:13" ht="15.75" customHeight="1" x14ac:dyDescent="0.25">
      <c r="A439" s="22" t="s">
        <v>18</v>
      </c>
      <c r="B439" s="20">
        <f>B440+B441</f>
        <v>30.099999999999998</v>
      </c>
      <c r="C439" s="20">
        <f t="shared" ref="C439:G439" si="164">C440+C441</f>
        <v>25.700000000000003</v>
      </c>
      <c r="D439" s="20">
        <f t="shared" si="164"/>
        <v>0</v>
      </c>
      <c r="E439" s="20">
        <f t="shared" si="164"/>
        <v>0</v>
      </c>
      <c r="F439" s="20">
        <f t="shared" si="164"/>
        <v>30.099999999999998</v>
      </c>
      <c r="G439" s="20">
        <f t="shared" si="164"/>
        <v>25.700000000000003</v>
      </c>
      <c r="H439" s="93"/>
      <c r="I439" s="3"/>
      <c r="J439" s="3"/>
      <c r="K439" s="3"/>
      <c r="L439" s="3"/>
      <c r="M439" s="3"/>
    </row>
    <row r="440" spans="1:13" ht="15.75" customHeight="1" x14ac:dyDescent="0.25">
      <c r="A440" s="23" t="s">
        <v>19</v>
      </c>
      <c r="B440" s="21">
        <v>12.7</v>
      </c>
      <c r="C440" s="21">
        <v>9.9</v>
      </c>
      <c r="D440" s="21"/>
      <c r="E440" s="21"/>
      <c r="F440" s="21">
        <f t="shared" si="161"/>
        <v>12.7</v>
      </c>
      <c r="G440" s="29">
        <f t="shared" si="162"/>
        <v>9.9</v>
      </c>
      <c r="H440" s="93"/>
      <c r="I440" s="3"/>
      <c r="J440" s="3"/>
      <c r="K440" s="3"/>
      <c r="L440" s="3"/>
      <c r="M440" s="3"/>
    </row>
    <row r="441" spans="1:13" ht="18.75" customHeight="1" x14ac:dyDescent="0.25">
      <c r="A441" s="23" t="s">
        <v>20</v>
      </c>
      <c r="B441" s="21">
        <v>17.399999999999999</v>
      </c>
      <c r="C441" s="21">
        <v>15.8</v>
      </c>
      <c r="D441" s="21"/>
      <c r="E441" s="21"/>
      <c r="F441" s="21">
        <f t="shared" si="161"/>
        <v>17.399999999999999</v>
      </c>
      <c r="G441" s="29">
        <f t="shared" si="162"/>
        <v>15.8</v>
      </c>
      <c r="H441" s="93"/>
      <c r="I441" s="3"/>
      <c r="J441" s="3"/>
      <c r="K441" s="3"/>
      <c r="L441" s="3"/>
      <c r="M441" s="3"/>
    </row>
    <row r="442" spans="1:13" ht="20.25" hidden="1" customHeight="1" x14ac:dyDescent="0.25">
      <c r="A442" s="22" t="s">
        <v>21</v>
      </c>
      <c r="B442" s="20">
        <f>B443</f>
        <v>0</v>
      </c>
      <c r="C442" s="20">
        <f>C443</f>
        <v>0</v>
      </c>
      <c r="D442" s="21"/>
      <c r="E442" s="20">
        <f>E443</f>
        <v>0</v>
      </c>
      <c r="F442" s="21">
        <f t="shared" si="161"/>
        <v>0</v>
      </c>
      <c r="G442" s="29">
        <f t="shared" si="162"/>
        <v>0</v>
      </c>
      <c r="H442" s="93"/>
      <c r="I442" s="3"/>
      <c r="J442" s="3"/>
      <c r="K442" s="3"/>
      <c r="L442" s="3"/>
      <c r="M442" s="3"/>
    </row>
    <row r="443" spans="1:13" ht="15" hidden="1" customHeight="1" x14ac:dyDescent="0.25">
      <c r="A443" s="23" t="s">
        <v>22</v>
      </c>
      <c r="B443" s="21"/>
      <c r="C443" s="21">
        <v>0</v>
      </c>
      <c r="D443" s="21"/>
      <c r="E443" s="21"/>
      <c r="F443" s="21">
        <f t="shared" si="161"/>
        <v>0</v>
      </c>
      <c r="G443" s="29">
        <f t="shared" si="162"/>
        <v>0</v>
      </c>
      <c r="H443" s="93"/>
      <c r="I443" s="3"/>
      <c r="J443" s="3"/>
      <c r="K443" s="3"/>
      <c r="L443" s="3"/>
      <c r="M443" s="3"/>
    </row>
    <row r="444" spans="1:13" ht="16.5" customHeight="1" x14ac:dyDescent="0.25">
      <c r="A444" s="22" t="s">
        <v>23</v>
      </c>
      <c r="B444" s="20">
        <f>SUM(B445:B449)</f>
        <v>893.3</v>
      </c>
      <c r="C444" s="20">
        <f>SUM(C445:C449)</f>
        <v>825.2</v>
      </c>
      <c r="D444" s="21"/>
      <c r="E444" s="20">
        <f>SUM(E445:E449)</f>
        <v>0</v>
      </c>
      <c r="F444" s="21">
        <f t="shared" si="161"/>
        <v>893.3</v>
      </c>
      <c r="G444" s="29">
        <f t="shared" si="162"/>
        <v>825.2</v>
      </c>
      <c r="H444" s="93"/>
      <c r="I444" s="3"/>
      <c r="J444" s="3"/>
      <c r="K444" s="3"/>
      <c r="L444" s="3"/>
      <c r="M444" s="3"/>
    </row>
    <row r="445" spans="1:13" ht="15" customHeight="1" x14ac:dyDescent="0.25">
      <c r="A445" s="23" t="s">
        <v>25</v>
      </c>
      <c r="B445" s="21">
        <v>495.8</v>
      </c>
      <c r="C445" s="21">
        <v>488</v>
      </c>
      <c r="D445" s="21"/>
      <c r="E445" s="21"/>
      <c r="F445" s="21">
        <f t="shared" si="161"/>
        <v>495.8</v>
      </c>
      <c r="G445" s="29">
        <f t="shared" si="162"/>
        <v>488</v>
      </c>
      <c r="H445" s="93"/>
      <c r="I445" s="3"/>
      <c r="J445" s="3"/>
      <c r="K445" s="3"/>
      <c r="L445" s="3"/>
      <c r="M445" s="3"/>
    </row>
    <row r="446" spans="1:13" ht="20.25" customHeight="1" x14ac:dyDescent="0.25">
      <c r="A446" s="23" t="s">
        <v>26</v>
      </c>
      <c r="B446" s="21">
        <v>1.4</v>
      </c>
      <c r="C446" s="21">
        <v>1.3</v>
      </c>
      <c r="D446" s="21"/>
      <c r="E446" s="21"/>
      <c r="F446" s="21">
        <f t="shared" si="161"/>
        <v>1.4</v>
      </c>
      <c r="G446" s="29">
        <f t="shared" si="162"/>
        <v>1.3</v>
      </c>
      <c r="H446" s="93"/>
      <c r="I446" s="3"/>
      <c r="J446" s="3"/>
      <c r="K446" s="3"/>
      <c r="L446" s="3"/>
      <c r="M446" s="3"/>
    </row>
    <row r="447" spans="1:13" ht="16.5" customHeight="1" x14ac:dyDescent="0.25">
      <c r="A447" s="23" t="s">
        <v>27</v>
      </c>
      <c r="B447" s="21">
        <v>347.9</v>
      </c>
      <c r="C447" s="21">
        <v>294.2</v>
      </c>
      <c r="D447" s="21"/>
      <c r="E447" s="21"/>
      <c r="F447" s="21">
        <f t="shared" si="161"/>
        <v>347.9</v>
      </c>
      <c r="G447" s="29">
        <f t="shared" si="162"/>
        <v>294.2</v>
      </c>
      <c r="H447" s="93"/>
      <c r="I447" s="3"/>
      <c r="J447" s="3"/>
      <c r="K447" s="99"/>
      <c r="L447" s="3"/>
      <c r="M447" s="3"/>
    </row>
    <row r="448" spans="1:13" ht="16.5" customHeight="1" x14ac:dyDescent="0.25">
      <c r="A448" s="23" t="s">
        <v>215</v>
      </c>
      <c r="B448" s="21">
        <v>5.6</v>
      </c>
      <c r="C448" s="21">
        <v>5</v>
      </c>
      <c r="D448" s="21"/>
      <c r="E448" s="21"/>
      <c r="F448" s="21">
        <f t="shared" si="161"/>
        <v>5.6</v>
      </c>
      <c r="G448" s="29">
        <f t="shared" si="162"/>
        <v>5</v>
      </c>
      <c r="H448" s="93"/>
      <c r="I448" s="3"/>
      <c r="J448" s="3"/>
      <c r="K448" s="99"/>
      <c r="L448" s="3"/>
      <c r="M448" s="3"/>
    </row>
    <row r="449" spans="1:13" ht="18" customHeight="1" x14ac:dyDescent="0.25">
      <c r="A449" s="23" t="s">
        <v>28</v>
      </c>
      <c r="B449" s="21">
        <v>42.6</v>
      </c>
      <c r="C449" s="21">
        <v>36.700000000000003</v>
      </c>
      <c r="D449" s="21"/>
      <c r="E449" s="21"/>
      <c r="F449" s="21">
        <f t="shared" si="161"/>
        <v>42.6</v>
      </c>
      <c r="G449" s="29">
        <f t="shared" si="162"/>
        <v>36.700000000000003</v>
      </c>
      <c r="H449" s="93"/>
      <c r="I449" s="3"/>
      <c r="J449" s="3"/>
      <c r="K449" s="99"/>
      <c r="L449" s="3"/>
      <c r="M449" s="3"/>
    </row>
    <row r="450" spans="1:13" ht="18" customHeight="1" x14ac:dyDescent="0.25">
      <c r="A450" s="71" t="s">
        <v>281</v>
      </c>
      <c r="B450" s="20">
        <f>B451+B452</f>
        <v>18.399999999999999</v>
      </c>
      <c r="C450" s="20">
        <f>C451+C452</f>
        <v>18.399999999999999</v>
      </c>
      <c r="D450" s="21">
        <f t="shared" ref="D450:G450" si="165">D451+D452</f>
        <v>0</v>
      </c>
      <c r="E450" s="21">
        <f t="shared" si="165"/>
        <v>0</v>
      </c>
      <c r="F450" s="21">
        <f t="shared" si="165"/>
        <v>18.399999999999999</v>
      </c>
      <c r="G450" s="21">
        <f t="shared" si="165"/>
        <v>18.399999999999999</v>
      </c>
      <c r="H450" s="93"/>
      <c r="I450" s="3"/>
      <c r="J450" s="3"/>
      <c r="K450" s="99"/>
      <c r="L450" s="3"/>
      <c r="M450" s="3"/>
    </row>
    <row r="451" spans="1:13" ht="18" customHeight="1" x14ac:dyDescent="0.25">
      <c r="A451" s="23" t="s">
        <v>25</v>
      </c>
      <c r="B451" s="21"/>
      <c r="C451" s="21"/>
      <c r="D451" s="21"/>
      <c r="E451" s="21"/>
      <c r="F451" s="21">
        <f t="shared" si="161"/>
        <v>0</v>
      </c>
      <c r="G451" s="29">
        <f t="shared" si="162"/>
        <v>0</v>
      </c>
      <c r="H451" s="93"/>
      <c r="I451" s="3"/>
      <c r="J451" s="3"/>
      <c r="K451" s="99"/>
      <c r="L451" s="3"/>
      <c r="M451" s="3"/>
    </row>
    <row r="452" spans="1:13" ht="18" customHeight="1" x14ac:dyDescent="0.25">
      <c r="A452" s="23" t="s">
        <v>27</v>
      </c>
      <c r="B452" s="21">
        <v>18.399999999999999</v>
      </c>
      <c r="C452" s="21">
        <v>18.399999999999999</v>
      </c>
      <c r="D452" s="21"/>
      <c r="E452" s="21"/>
      <c r="F452" s="21">
        <f t="shared" si="161"/>
        <v>18.399999999999999</v>
      </c>
      <c r="G452" s="29">
        <f t="shared" si="162"/>
        <v>18.399999999999999</v>
      </c>
      <c r="H452" s="93"/>
      <c r="I452" s="3"/>
      <c r="J452" s="3"/>
      <c r="K452" s="99"/>
      <c r="L452" s="3"/>
      <c r="M452" s="3"/>
    </row>
    <row r="453" spans="1:13" ht="18.75" customHeight="1" x14ac:dyDescent="0.25">
      <c r="A453" s="22" t="s">
        <v>30</v>
      </c>
      <c r="B453" s="20">
        <f>SUM(B454:B461)</f>
        <v>175.89999999999998</v>
      </c>
      <c r="C453" s="20">
        <f t="shared" ref="C453:G453" si="166">SUM(C454:C461)</f>
        <v>170.09999999999997</v>
      </c>
      <c r="D453" s="20">
        <f t="shared" si="166"/>
        <v>0</v>
      </c>
      <c r="E453" s="20">
        <f t="shared" si="166"/>
        <v>0</v>
      </c>
      <c r="F453" s="20">
        <f t="shared" si="166"/>
        <v>175.89999999999998</v>
      </c>
      <c r="G453" s="20">
        <f t="shared" si="166"/>
        <v>170.09999999999997</v>
      </c>
      <c r="H453" s="93"/>
      <c r="I453" s="3"/>
      <c r="J453" s="3"/>
      <c r="K453" s="99"/>
      <c r="L453" s="3"/>
      <c r="M453" s="3"/>
    </row>
    <row r="454" spans="1:13" ht="17.100000000000001" customHeight="1" x14ac:dyDescent="0.25">
      <c r="A454" s="23" t="s">
        <v>54</v>
      </c>
      <c r="B454" s="21">
        <v>141.19999999999999</v>
      </c>
      <c r="C454" s="21">
        <v>141.19999999999999</v>
      </c>
      <c r="D454" s="21"/>
      <c r="E454" s="21"/>
      <c r="F454" s="21">
        <f t="shared" si="161"/>
        <v>141.19999999999999</v>
      </c>
      <c r="G454" s="29">
        <f t="shared" si="162"/>
        <v>141.19999999999999</v>
      </c>
      <c r="H454" s="93"/>
      <c r="I454" s="3"/>
      <c r="J454" s="3"/>
      <c r="K454" s="99"/>
      <c r="L454" s="3"/>
      <c r="M454" s="3"/>
    </row>
    <row r="455" spans="1:13" ht="17.100000000000001" customHeight="1" x14ac:dyDescent="0.25">
      <c r="A455" s="23" t="s">
        <v>284</v>
      </c>
      <c r="B455" s="21">
        <v>9</v>
      </c>
      <c r="C455" s="21">
        <v>9</v>
      </c>
      <c r="D455" s="21"/>
      <c r="E455" s="21"/>
      <c r="F455" s="21">
        <f t="shared" ref="F455" si="167">B455+D455</f>
        <v>9</v>
      </c>
      <c r="G455" s="29">
        <f t="shared" ref="G455" si="168">C455+E455</f>
        <v>9</v>
      </c>
      <c r="H455" s="93"/>
      <c r="I455" s="3"/>
      <c r="J455" s="3"/>
      <c r="K455" s="99"/>
      <c r="L455" s="3"/>
      <c r="M455" s="3"/>
    </row>
    <row r="456" spans="1:13" ht="17.100000000000001" customHeight="1" x14ac:dyDescent="0.25">
      <c r="A456" s="23" t="s">
        <v>87</v>
      </c>
      <c r="B456" s="21">
        <v>0.6</v>
      </c>
      <c r="C456" s="21">
        <v>0.6</v>
      </c>
      <c r="D456" s="21"/>
      <c r="E456" s="21"/>
      <c r="F456" s="21">
        <f t="shared" si="161"/>
        <v>0.6</v>
      </c>
      <c r="G456" s="29">
        <f t="shared" si="162"/>
        <v>0.6</v>
      </c>
      <c r="H456" s="93"/>
      <c r="I456" s="3"/>
      <c r="J456" s="3"/>
      <c r="K456" s="99"/>
      <c r="L456" s="3"/>
      <c r="M456" s="3"/>
    </row>
    <row r="457" spans="1:13" ht="17.100000000000001" customHeight="1" x14ac:dyDescent="0.25">
      <c r="A457" s="23" t="s">
        <v>195</v>
      </c>
      <c r="B457" s="21">
        <v>17.2</v>
      </c>
      <c r="C457" s="21">
        <v>17.2</v>
      </c>
      <c r="D457" s="21"/>
      <c r="E457" s="21"/>
      <c r="F457" s="21">
        <f t="shared" ref="F457:F475" si="169">B457+D457</f>
        <v>17.2</v>
      </c>
      <c r="G457" s="29">
        <f t="shared" si="162"/>
        <v>17.2</v>
      </c>
      <c r="H457" s="93"/>
      <c r="I457" s="3"/>
      <c r="J457" s="3"/>
      <c r="K457" s="99"/>
      <c r="L457" s="3"/>
      <c r="M457" s="3"/>
    </row>
    <row r="458" spans="1:13" ht="17.100000000000001" customHeight="1" x14ac:dyDescent="0.25">
      <c r="A458" s="23" t="s">
        <v>153</v>
      </c>
      <c r="B458" s="21">
        <v>2.1</v>
      </c>
      <c r="C458" s="21">
        <v>2.1</v>
      </c>
      <c r="D458" s="21"/>
      <c r="E458" s="21"/>
      <c r="F458" s="21">
        <f t="shared" si="169"/>
        <v>2.1</v>
      </c>
      <c r="G458" s="29">
        <f t="shared" ref="G458:G472" si="170">C458+E458</f>
        <v>2.1</v>
      </c>
      <c r="H458" s="93"/>
      <c r="I458" s="3"/>
      <c r="J458" s="3"/>
      <c r="K458" s="99"/>
      <c r="L458" s="3"/>
      <c r="M458" s="3"/>
    </row>
    <row r="459" spans="1:13" ht="17.100000000000001" customHeight="1" x14ac:dyDescent="0.25">
      <c r="A459" s="23" t="s">
        <v>91</v>
      </c>
      <c r="B459" s="21"/>
      <c r="C459" s="21"/>
      <c r="D459" s="21"/>
      <c r="E459" s="21"/>
      <c r="F459" s="21">
        <f t="shared" si="169"/>
        <v>0</v>
      </c>
      <c r="G459" s="29">
        <f t="shared" si="170"/>
        <v>0</v>
      </c>
      <c r="H459" s="93"/>
      <c r="I459" s="3"/>
      <c r="J459" s="3"/>
      <c r="K459" s="99"/>
      <c r="L459" s="3"/>
      <c r="M459" s="3"/>
    </row>
    <row r="460" spans="1:13" ht="17.100000000000001" customHeight="1" x14ac:dyDescent="0.25">
      <c r="A460" s="23" t="s">
        <v>194</v>
      </c>
      <c r="B460" s="21">
        <v>5.8</v>
      </c>
      <c r="C460" s="21"/>
      <c r="D460" s="21"/>
      <c r="E460" s="21"/>
      <c r="F460" s="21">
        <f t="shared" ref="F460" si="171">B460+D460</f>
        <v>5.8</v>
      </c>
      <c r="G460" s="29">
        <f t="shared" ref="G460" si="172">C460+E460</f>
        <v>0</v>
      </c>
      <c r="H460" s="93"/>
      <c r="I460" s="3"/>
      <c r="J460" s="3"/>
      <c r="K460" s="99"/>
      <c r="L460" s="3"/>
      <c r="M460" s="3"/>
    </row>
    <row r="461" spans="1:13" ht="17.100000000000001" customHeight="1" x14ac:dyDescent="0.25">
      <c r="A461" s="23"/>
      <c r="B461" s="21"/>
      <c r="C461" s="21"/>
      <c r="D461" s="21"/>
      <c r="E461" s="21"/>
      <c r="F461" s="21"/>
      <c r="G461" s="29"/>
      <c r="H461" s="93"/>
      <c r="I461" s="3"/>
      <c r="J461" s="3"/>
      <c r="K461" s="99"/>
      <c r="L461" s="3"/>
      <c r="M461" s="3"/>
    </row>
    <row r="462" spans="1:13" ht="17.100000000000001" customHeight="1" x14ac:dyDescent="0.25">
      <c r="A462" s="22" t="s">
        <v>32</v>
      </c>
      <c r="B462" s="31">
        <f>SUM(B463:B470)</f>
        <v>42.5</v>
      </c>
      <c r="C462" s="31">
        <f t="shared" ref="C462:G462" si="173">SUM(C463:C470)</f>
        <v>38.299999999999997</v>
      </c>
      <c r="D462" s="31">
        <f t="shared" si="173"/>
        <v>0</v>
      </c>
      <c r="E462" s="31">
        <f t="shared" si="173"/>
        <v>0</v>
      </c>
      <c r="F462" s="31">
        <f t="shared" si="173"/>
        <v>42.5</v>
      </c>
      <c r="G462" s="31">
        <f t="shared" si="173"/>
        <v>38.299999999999997</v>
      </c>
      <c r="H462" s="93"/>
      <c r="I462" s="3"/>
      <c r="J462" s="3"/>
      <c r="K462" s="99"/>
      <c r="L462" s="3"/>
      <c r="M462" s="3"/>
    </row>
    <row r="463" spans="1:13" ht="17.100000000000001" customHeight="1" x14ac:dyDescent="0.25">
      <c r="A463" s="23" t="s">
        <v>33</v>
      </c>
      <c r="B463" s="21">
        <v>23.3</v>
      </c>
      <c r="C463" s="21">
        <v>23.3</v>
      </c>
      <c r="D463" s="21"/>
      <c r="E463" s="21"/>
      <c r="F463" s="21">
        <f t="shared" si="169"/>
        <v>23.3</v>
      </c>
      <c r="G463" s="29">
        <f t="shared" si="170"/>
        <v>23.3</v>
      </c>
      <c r="H463" s="93"/>
      <c r="I463" s="3"/>
      <c r="J463" s="3"/>
      <c r="K463" s="99"/>
      <c r="L463" s="3"/>
      <c r="M463" s="3"/>
    </row>
    <row r="464" spans="1:13" ht="17.100000000000001" customHeight="1" x14ac:dyDescent="0.25">
      <c r="A464" s="23" t="s">
        <v>34</v>
      </c>
      <c r="B464" s="21">
        <v>6.2</v>
      </c>
      <c r="C464" s="21">
        <v>6.2</v>
      </c>
      <c r="D464" s="21"/>
      <c r="E464" s="21"/>
      <c r="F464" s="21">
        <f t="shared" si="169"/>
        <v>6.2</v>
      </c>
      <c r="G464" s="29">
        <f t="shared" si="170"/>
        <v>6.2</v>
      </c>
      <c r="H464" s="93"/>
      <c r="I464" s="3"/>
      <c r="J464" s="3"/>
      <c r="K464" s="99"/>
      <c r="L464" s="3"/>
      <c r="M464" s="3"/>
    </row>
    <row r="465" spans="1:13" ht="17.100000000000001" customHeight="1" x14ac:dyDescent="0.25">
      <c r="A465" s="23" t="s">
        <v>229</v>
      </c>
      <c r="B465" s="21"/>
      <c r="C465" s="21"/>
      <c r="D465" s="21"/>
      <c r="E465" s="21"/>
      <c r="F465" s="21">
        <f t="shared" si="169"/>
        <v>0</v>
      </c>
      <c r="G465" s="29">
        <f t="shared" si="170"/>
        <v>0</v>
      </c>
      <c r="H465" s="93"/>
      <c r="I465" s="3"/>
      <c r="J465" s="3"/>
      <c r="K465" s="99"/>
      <c r="L465" s="3"/>
      <c r="M465" s="3"/>
    </row>
    <row r="466" spans="1:13" ht="17.100000000000001" customHeight="1" x14ac:dyDescent="0.25">
      <c r="A466" s="23" t="s">
        <v>142</v>
      </c>
      <c r="B466" s="21">
        <v>4.8</v>
      </c>
      <c r="C466" s="21">
        <v>4.8</v>
      </c>
      <c r="D466" s="21"/>
      <c r="E466" s="21"/>
      <c r="F466" s="21">
        <f t="shared" si="169"/>
        <v>4.8</v>
      </c>
      <c r="G466" s="29">
        <f t="shared" si="170"/>
        <v>4.8</v>
      </c>
      <c r="H466" s="93"/>
      <c r="I466" s="3"/>
      <c r="J466" s="3"/>
      <c r="K466" s="99"/>
      <c r="L466" s="3"/>
      <c r="M466" s="3"/>
    </row>
    <row r="467" spans="1:13" ht="17.100000000000001" customHeight="1" x14ac:dyDescent="0.25">
      <c r="A467" s="23" t="s">
        <v>332</v>
      </c>
      <c r="B467" s="21">
        <v>0.8</v>
      </c>
      <c r="C467" s="21">
        <v>0.8</v>
      </c>
      <c r="D467" s="21"/>
      <c r="E467" s="21"/>
      <c r="F467" s="21">
        <f t="shared" si="169"/>
        <v>0.8</v>
      </c>
      <c r="G467" s="29">
        <f t="shared" si="170"/>
        <v>0.8</v>
      </c>
      <c r="H467" s="93"/>
      <c r="I467" s="3"/>
      <c r="J467" s="3"/>
      <c r="K467" s="99"/>
      <c r="L467" s="3"/>
      <c r="M467" s="3"/>
    </row>
    <row r="468" spans="1:13" ht="17.100000000000001" customHeight="1" x14ac:dyDescent="0.25">
      <c r="A468" s="23" t="s">
        <v>56</v>
      </c>
      <c r="B468" s="21">
        <v>4.2</v>
      </c>
      <c r="C468" s="21"/>
      <c r="D468" s="21"/>
      <c r="E468" s="21"/>
      <c r="F468" s="21">
        <f t="shared" si="169"/>
        <v>4.2</v>
      </c>
      <c r="G468" s="29">
        <f t="shared" si="170"/>
        <v>0</v>
      </c>
      <c r="H468" s="93"/>
      <c r="I468" s="3"/>
      <c r="J468" s="3"/>
      <c r="K468" s="99"/>
      <c r="L468" s="3"/>
      <c r="M468" s="3"/>
    </row>
    <row r="469" spans="1:13" ht="15.75" customHeight="1" x14ac:dyDescent="0.25">
      <c r="A469" s="23" t="s">
        <v>36</v>
      </c>
      <c r="B469" s="21">
        <v>0</v>
      </c>
      <c r="C469" s="21"/>
      <c r="D469" s="21"/>
      <c r="E469" s="21"/>
      <c r="F469" s="21">
        <f t="shared" ref="F469:G470" si="174">B469+D469</f>
        <v>0</v>
      </c>
      <c r="G469" s="29">
        <f t="shared" si="174"/>
        <v>0</v>
      </c>
      <c r="H469" s="93"/>
      <c r="I469" s="3"/>
      <c r="J469" s="3"/>
      <c r="K469" s="99"/>
      <c r="L469" s="3"/>
      <c r="M469" s="3"/>
    </row>
    <row r="470" spans="1:13" ht="17.100000000000001" customHeight="1" x14ac:dyDescent="0.25">
      <c r="A470" s="23" t="s">
        <v>344</v>
      </c>
      <c r="B470" s="21">
        <v>3.2</v>
      </c>
      <c r="C470" s="21">
        <v>3.2</v>
      </c>
      <c r="D470" s="21"/>
      <c r="E470" s="21"/>
      <c r="F470" s="21">
        <f t="shared" si="174"/>
        <v>3.2</v>
      </c>
      <c r="G470" s="29">
        <f t="shared" si="174"/>
        <v>3.2</v>
      </c>
      <c r="H470" s="93"/>
      <c r="I470" s="3"/>
      <c r="J470" s="3"/>
      <c r="K470" s="99"/>
      <c r="L470" s="3"/>
      <c r="M470" s="3"/>
    </row>
    <row r="471" spans="1:13" ht="16.5" customHeight="1" x14ac:dyDescent="0.25">
      <c r="A471" s="22" t="s">
        <v>38</v>
      </c>
      <c r="B471" s="20">
        <f>SUM(B472:B475)</f>
        <v>185.3</v>
      </c>
      <c r="C471" s="20">
        <f>SUM(C472:C475)</f>
        <v>150.69999999999999</v>
      </c>
      <c r="D471" s="21"/>
      <c r="E471" s="20">
        <f>SUM(E472:E475)</f>
        <v>0</v>
      </c>
      <c r="F471" s="21">
        <f t="shared" si="169"/>
        <v>185.3</v>
      </c>
      <c r="G471" s="29">
        <f t="shared" si="170"/>
        <v>150.69999999999999</v>
      </c>
      <c r="H471" s="93"/>
      <c r="I471" s="3"/>
      <c r="J471" s="3"/>
      <c r="K471" s="99"/>
      <c r="L471" s="3"/>
      <c r="M471" s="3"/>
    </row>
    <row r="472" spans="1:13" ht="13.5" customHeight="1" x14ac:dyDescent="0.25">
      <c r="A472" s="23" t="s">
        <v>57</v>
      </c>
      <c r="B472" s="21"/>
      <c r="C472" s="21"/>
      <c r="D472" s="21"/>
      <c r="E472" s="21"/>
      <c r="F472" s="21">
        <f t="shared" si="169"/>
        <v>0</v>
      </c>
      <c r="G472" s="29">
        <f t="shared" si="170"/>
        <v>0</v>
      </c>
      <c r="H472" s="93"/>
      <c r="I472" s="3"/>
      <c r="J472" s="3"/>
      <c r="K472" s="99"/>
      <c r="L472" s="3"/>
      <c r="M472" s="3"/>
    </row>
    <row r="473" spans="1:13" ht="17.100000000000001" customHeight="1" x14ac:dyDescent="0.25">
      <c r="A473" s="23" t="s">
        <v>40</v>
      </c>
      <c r="B473" s="21">
        <v>70.400000000000006</v>
      </c>
      <c r="C473" s="21">
        <v>57.8</v>
      </c>
      <c r="D473" s="20"/>
      <c r="E473" s="21"/>
      <c r="F473" s="21">
        <f t="shared" si="169"/>
        <v>70.400000000000006</v>
      </c>
      <c r="G473" s="29">
        <f>C473+E473</f>
        <v>57.8</v>
      </c>
      <c r="H473" s="93"/>
      <c r="I473" s="3"/>
      <c r="J473" s="3"/>
      <c r="K473" s="99"/>
      <c r="L473" s="3"/>
      <c r="M473" s="3"/>
    </row>
    <row r="474" spans="1:13" ht="17.100000000000001" customHeight="1" x14ac:dyDescent="0.25">
      <c r="A474" s="23" t="s">
        <v>41</v>
      </c>
      <c r="B474" s="21">
        <v>105.9</v>
      </c>
      <c r="C474" s="21">
        <v>85.1</v>
      </c>
      <c r="D474" s="21"/>
      <c r="E474" s="21"/>
      <c r="F474" s="21">
        <f t="shared" si="169"/>
        <v>105.9</v>
      </c>
      <c r="G474" s="29">
        <f>C474+E474</f>
        <v>85.1</v>
      </c>
      <c r="H474" s="93"/>
      <c r="I474" s="3"/>
      <c r="J474" s="3"/>
      <c r="K474" s="99"/>
      <c r="L474" s="3"/>
      <c r="M474" s="3"/>
    </row>
    <row r="475" spans="1:13" ht="17.100000000000001" customHeight="1" x14ac:dyDescent="0.25">
      <c r="A475" s="23" t="s">
        <v>66</v>
      </c>
      <c r="B475" s="21">
        <v>9</v>
      </c>
      <c r="C475" s="21">
        <v>7.8</v>
      </c>
      <c r="D475" s="21"/>
      <c r="E475" s="21"/>
      <c r="F475" s="21">
        <f t="shared" si="169"/>
        <v>9</v>
      </c>
      <c r="G475" s="29">
        <f>C475+E475</f>
        <v>7.8</v>
      </c>
      <c r="H475" s="93"/>
      <c r="I475" s="3"/>
      <c r="J475" s="3"/>
      <c r="K475" s="99"/>
      <c r="L475" s="3"/>
      <c r="M475" s="3"/>
    </row>
    <row r="476" spans="1:13" ht="17.100000000000001" customHeight="1" x14ac:dyDescent="0.25">
      <c r="A476" s="22" t="s">
        <v>42</v>
      </c>
      <c r="B476" s="31">
        <f>SUM(B477:B484)</f>
        <v>52.9</v>
      </c>
      <c r="C476" s="31">
        <f>SUM(C477:C484)</f>
        <v>48.6</v>
      </c>
      <c r="D476" s="31">
        <f t="shared" ref="D476:G476" si="175">SUM(D477:D484)</f>
        <v>0</v>
      </c>
      <c r="E476" s="31">
        <f t="shared" si="175"/>
        <v>0</v>
      </c>
      <c r="F476" s="31">
        <f t="shared" si="175"/>
        <v>52.9</v>
      </c>
      <c r="G476" s="31">
        <f t="shared" si="175"/>
        <v>48.6</v>
      </c>
      <c r="H476" s="93"/>
      <c r="I476" s="3"/>
      <c r="J476" s="3"/>
      <c r="K476" s="3"/>
      <c r="L476" s="3"/>
      <c r="M476" s="3"/>
    </row>
    <row r="477" spans="1:13" ht="17.100000000000001" customHeight="1" x14ac:dyDescent="0.25">
      <c r="A477" s="23" t="s">
        <v>59</v>
      </c>
      <c r="B477" s="21">
        <v>6.9</v>
      </c>
      <c r="C477" s="21">
        <v>6.9</v>
      </c>
      <c r="D477" s="21"/>
      <c r="E477" s="21"/>
      <c r="F477" s="21">
        <f t="shared" ref="F477:F488" si="176">B477+D477</f>
        <v>6.9</v>
      </c>
      <c r="G477" s="29">
        <f t="shared" ref="G477:G488" si="177">C477+E477</f>
        <v>6.9</v>
      </c>
      <c r="H477" s="93"/>
      <c r="I477" s="3"/>
      <c r="J477" s="3"/>
      <c r="K477" s="3"/>
      <c r="L477" s="3"/>
      <c r="M477" s="3"/>
    </row>
    <row r="478" spans="1:13" ht="17.100000000000001" customHeight="1" x14ac:dyDescent="0.25">
      <c r="A478" s="23" t="s">
        <v>242</v>
      </c>
      <c r="B478" s="21">
        <v>1</v>
      </c>
      <c r="C478" s="21">
        <v>1</v>
      </c>
      <c r="D478" s="21"/>
      <c r="E478" s="21"/>
      <c r="F478" s="21">
        <f t="shared" si="176"/>
        <v>1</v>
      </c>
      <c r="G478" s="29">
        <f t="shared" si="177"/>
        <v>1</v>
      </c>
      <c r="H478" s="93"/>
      <c r="I478" s="3"/>
      <c r="J478" s="3"/>
      <c r="K478" s="3"/>
      <c r="L478" s="3"/>
      <c r="M478" s="3"/>
    </row>
    <row r="479" spans="1:13" ht="17.100000000000001" customHeight="1" x14ac:dyDescent="0.25">
      <c r="A479" s="23" t="s">
        <v>161</v>
      </c>
      <c r="B479" s="21">
        <v>0</v>
      </c>
      <c r="C479" s="21"/>
      <c r="D479" s="21"/>
      <c r="E479" s="21"/>
      <c r="F479" s="21">
        <f t="shared" si="176"/>
        <v>0</v>
      </c>
      <c r="G479" s="29">
        <f t="shared" si="177"/>
        <v>0</v>
      </c>
      <c r="H479" s="93"/>
      <c r="I479" s="3"/>
      <c r="J479" s="3"/>
      <c r="K479" s="3"/>
      <c r="L479" s="3"/>
      <c r="M479" s="3"/>
    </row>
    <row r="480" spans="1:13" ht="17.100000000000001" customHeight="1" x14ac:dyDescent="0.25">
      <c r="A480" s="23" t="s">
        <v>45</v>
      </c>
      <c r="B480" s="21">
        <v>6</v>
      </c>
      <c r="C480" s="21">
        <v>6</v>
      </c>
      <c r="D480" s="21"/>
      <c r="E480" s="21"/>
      <c r="F480" s="21">
        <f t="shared" si="176"/>
        <v>6</v>
      </c>
      <c r="G480" s="29">
        <f t="shared" si="177"/>
        <v>6</v>
      </c>
      <c r="H480" s="93"/>
      <c r="I480" s="3"/>
      <c r="J480" s="3"/>
      <c r="K480" s="3"/>
      <c r="L480" s="3"/>
      <c r="M480" s="3"/>
    </row>
    <row r="481" spans="1:13" ht="17.100000000000001" customHeight="1" x14ac:dyDescent="0.25">
      <c r="A481" s="23" t="s">
        <v>60</v>
      </c>
      <c r="B481" s="21">
        <v>19.5</v>
      </c>
      <c r="C481" s="21">
        <v>15.2</v>
      </c>
      <c r="D481" s="21"/>
      <c r="E481" s="21"/>
      <c r="F481" s="21">
        <f t="shared" si="176"/>
        <v>19.5</v>
      </c>
      <c r="G481" s="29">
        <f t="shared" si="177"/>
        <v>15.2</v>
      </c>
      <c r="H481" s="93"/>
      <c r="I481" s="3"/>
      <c r="J481" s="3"/>
      <c r="K481" s="3"/>
      <c r="L481" s="3"/>
      <c r="M481" s="3"/>
    </row>
    <row r="482" spans="1:13" ht="17.100000000000001" customHeight="1" x14ac:dyDescent="0.25">
      <c r="A482" s="23" t="s">
        <v>67</v>
      </c>
      <c r="B482" s="21">
        <v>18.399999999999999</v>
      </c>
      <c r="C482" s="21">
        <v>18.399999999999999</v>
      </c>
      <c r="D482" s="21"/>
      <c r="E482" s="21"/>
      <c r="F482" s="21">
        <f t="shared" si="176"/>
        <v>18.399999999999999</v>
      </c>
      <c r="G482" s="29">
        <f t="shared" si="177"/>
        <v>18.399999999999999</v>
      </c>
      <c r="H482" s="93"/>
      <c r="I482" s="3"/>
      <c r="J482" s="3"/>
      <c r="K482" s="3"/>
      <c r="L482" s="3"/>
      <c r="M482" s="3"/>
    </row>
    <row r="483" spans="1:13" ht="17.100000000000001" customHeight="1" x14ac:dyDescent="0.25">
      <c r="A483" s="23" t="s">
        <v>285</v>
      </c>
      <c r="B483" s="21">
        <v>1.1000000000000001</v>
      </c>
      <c r="C483" s="21">
        <v>1.1000000000000001</v>
      </c>
      <c r="D483" s="21"/>
      <c r="E483" s="21"/>
      <c r="F483" s="21">
        <f t="shared" ref="F483" si="178">B483+D483</f>
        <v>1.1000000000000001</v>
      </c>
      <c r="G483" s="29">
        <f t="shared" ref="G483" si="179">C483+E483</f>
        <v>1.1000000000000001</v>
      </c>
      <c r="H483" s="93"/>
      <c r="I483" s="3"/>
      <c r="J483" s="3"/>
      <c r="K483" s="3"/>
      <c r="L483" s="3"/>
      <c r="M483" s="3"/>
    </row>
    <row r="484" spans="1:13" ht="17.100000000000001" customHeight="1" x14ac:dyDescent="0.25">
      <c r="A484" s="23" t="s">
        <v>233</v>
      </c>
      <c r="B484" s="21"/>
      <c r="C484" s="21"/>
      <c r="D484" s="21"/>
      <c r="E484" s="21"/>
      <c r="F484" s="21">
        <f t="shared" si="176"/>
        <v>0</v>
      </c>
      <c r="G484" s="29">
        <f t="shared" si="177"/>
        <v>0</v>
      </c>
      <c r="H484" s="93"/>
      <c r="I484" s="3"/>
      <c r="J484" s="3"/>
      <c r="K484" s="3"/>
      <c r="L484" s="3"/>
      <c r="M484" s="3"/>
    </row>
    <row r="485" spans="1:13" s="4" customFormat="1" ht="18" customHeight="1" x14ac:dyDescent="0.25">
      <c r="A485" s="22" t="s">
        <v>98</v>
      </c>
      <c r="B485" s="20">
        <f>SUM(B486:B486)</f>
        <v>0</v>
      </c>
      <c r="C485" s="20">
        <f>SUM(C486:C486)</f>
        <v>0</v>
      </c>
      <c r="D485" s="20"/>
      <c r="E485" s="20"/>
      <c r="F485" s="20">
        <f t="shared" si="176"/>
        <v>0</v>
      </c>
      <c r="G485" s="36">
        <f t="shared" si="177"/>
        <v>0</v>
      </c>
      <c r="H485" s="93"/>
      <c r="I485" s="3"/>
      <c r="J485" s="3"/>
      <c r="K485" s="3"/>
      <c r="L485" s="3"/>
      <c r="M485" s="3"/>
    </row>
    <row r="486" spans="1:13" s="4" customFormat="1" ht="18" hidden="1" customHeight="1" x14ac:dyDescent="0.25">
      <c r="A486" s="23"/>
      <c r="B486" s="21"/>
      <c r="C486" s="21"/>
      <c r="D486" s="20"/>
      <c r="E486" s="20"/>
      <c r="F486" s="21">
        <f t="shared" si="176"/>
        <v>0</v>
      </c>
      <c r="G486" s="29">
        <f t="shared" si="177"/>
        <v>0</v>
      </c>
      <c r="H486" s="93"/>
      <c r="I486" s="3"/>
      <c r="J486" s="3"/>
      <c r="K486" s="3"/>
      <c r="L486" s="3"/>
      <c r="M486" s="3"/>
    </row>
    <row r="487" spans="1:13" s="4" customFormat="1" ht="29.25" customHeight="1" x14ac:dyDescent="0.25">
      <c r="A487" s="23" t="s">
        <v>255</v>
      </c>
      <c r="B487" s="30">
        <v>12</v>
      </c>
      <c r="C487" s="21">
        <v>12</v>
      </c>
      <c r="D487" s="20"/>
      <c r="E487" s="20"/>
      <c r="F487" s="21">
        <f t="shared" si="176"/>
        <v>12</v>
      </c>
      <c r="G487" s="29">
        <f t="shared" si="177"/>
        <v>12</v>
      </c>
      <c r="H487" s="93"/>
      <c r="I487" s="3"/>
      <c r="J487" s="3"/>
      <c r="K487" s="3"/>
      <c r="L487" s="3"/>
      <c r="M487" s="3"/>
    </row>
    <row r="488" spans="1:13" s="4" customFormat="1" ht="29.25" customHeight="1" x14ac:dyDescent="0.25">
      <c r="A488" s="23" t="s">
        <v>240</v>
      </c>
      <c r="B488" s="30"/>
      <c r="C488" s="21"/>
      <c r="D488" s="20"/>
      <c r="E488" s="20"/>
      <c r="F488" s="21">
        <f t="shared" si="176"/>
        <v>0</v>
      </c>
      <c r="G488" s="29">
        <f t="shared" si="177"/>
        <v>0</v>
      </c>
      <c r="H488" s="93"/>
      <c r="I488" s="3"/>
      <c r="J488" s="3"/>
      <c r="K488" s="3"/>
      <c r="L488" s="3"/>
      <c r="M488" s="3"/>
    </row>
    <row r="489" spans="1:13" ht="18" customHeight="1" x14ac:dyDescent="0.25">
      <c r="A489" s="108" t="s">
        <v>257</v>
      </c>
      <c r="B489" s="101">
        <f t="shared" ref="B489:G489" si="180">B490+B540+B541</f>
        <v>6803.6</v>
      </c>
      <c r="C489" s="101">
        <f t="shared" si="180"/>
        <v>6611.5000000000018</v>
      </c>
      <c r="D489" s="101">
        <f t="shared" si="180"/>
        <v>0</v>
      </c>
      <c r="E489" s="101">
        <f t="shared" si="180"/>
        <v>0</v>
      </c>
      <c r="F489" s="101">
        <f t="shared" si="180"/>
        <v>6803.6</v>
      </c>
      <c r="G489" s="101">
        <f t="shared" si="180"/>
        <v>6611.5000000000018</v>
      </c>
      <c r="H489" s="93">
        <f>C489-C492-C496-C508</f>
        <v>6368.0000000000009</v>
      </c>
      <c r="I489" s="3"/>
      <c r="J489" s="3"/>
      <c r="K489" s="3"/>
      <c r="L489" s="3"/>
      <c r="M489" s="3"/>
    </row>
    <row r="490" spans="1:13" ht="33.75" customHeight="1" x14ac:dyDescent="0.25">
      <c r="A490" s="23" t="s">
        <v>13</v>
      </c>
      <c r="B490" s="30">
        <f>B491+B493+B495+B497+B501+B503+B510+B518+B524+B529+B492+B496+B508</f>
        <v>6782.3</v>
      </c>
      <c r="C490" s="30">
        <f t="shared" ref="C490:G490" si="181">C491+C493+C495+C497+C501+C503+C510+C518+C524+C529+C492+C496+C508</f>
        <v>6590.2000000000016</v>
      </c>
      <c r="D490" s="30">
        <f t="shared" si="181"/>
        <v>0</v>
      </c>
      <c r="E490" s="30">
        <f t="shared" si="181"/>
        <v>0</v>
      </c>
      <c r="F490" s="30">
        <f t="shared" si="181"/>
        <v>6782.3</v>
      </c>
      <c r="G490" s="30">
        <f t="shared" si="181"/>
        <v>6590.2000000000016</v>
      </c>
      <c r="H490" s="93"/>
      <c r="I490" s="3"/>
      <c r="J490" s="3"/>
      <c r="K490" s="3"/>
      <c r="L490" s="3"/>
      <c r="M490" s="3"/>
    </row>
    <row r="491" spans="1:13" ht="17.100000000000001" customHeight="1" x14ac:dyDescent="0.25">
      <c r="A491" s="22" t="s">
        <v>14</v>
      </c>
      <c r="B491" s="29">
        <v>4139</v>
      </c>
      <c r="C491" s="21">
        <v>4139</v>
      </c>
      <c r="D491" s="21"/>
      <c r="E491" s="21"/>
      <c r="F491" s="30">
        <f t="shared" ref="F491:G494" si="182">B491+D491</f>
        <v>4139</v>
      </c>
      <c r="G491" s="29">
        <f t="shared" si="182"/>
        <v>4139</v>
      </c>
      <c r="H491" s="93"/>
      <c r="I491" s="3"/>
      <c r="J491" s="3"/>
      <c r="K491" s="3"/>
      <c r="L491" s="3"/>
      <c r="M491" s="3"/>
    </row>
    <row r="492" spans="1:13" ht="17.100000000000001" customHeight="1" x14ac:dyDescent="0.25">
      <c r="A492" s="22" t="s">
        <v>275</v>
      </c>
      <c r="B492" s="29">
        <v>140.1</v>
      </c>
      <c r="C492" s="21">
        <v>140.1</v>
      </c>
      <c r="D492" s="21"/>
      <c r="E492" s="21"/>
      <c r="F492" s="30">
        <f t="shared" ref="F492" si="183">B492+D492</f>
        <v>140.1</v>
      </c>
      <c r="G492" s="29">
        <f t="shared" ref="G492" si="184">C492+E492</f>
        <v>140.1</v>
      </c>
      <c r="H492" s="93"/>
      <c r="I492" s="3"/>
      <c r="J492" s="3"/>
      <c r="K492" s="3"/>
      <c r="L492" s="3"/>
      <c r="M492" s="3"/>
    </row>
    <row r="493" spans="1:13" ht="17.100000000000001" customHeight="1" x14ac:dyDescent="0.25">
      <c r="A493" s="22" t="s">
        <v>15</v>
      </c>
      <c r="B493" s="20">
        <f>B494</f>
        <v>0</v>
      </c>
      <c r="C493" s="20">
        <f t="shared" ref="C493:G493" si="185">C494</f>
        <v>0</v>
      </c>
      <c r="D493" s="20">
        <f t="shared" si="185"/>
        <v>0</v>
      </c>
      <c r="E493" s="20">
        <f t="shared" si="185"/>
        <v>0</v>
      </c>
      <c r="F493" s="20">
        <f t="shared" si="185"/>
        <v>0</v>
      </c>
      <c r="G493" s="20">
        <f t="shared" si="185"/>
        <v>0</v>
      </c>
      <c r="H493" s="93"/>
      <c r="I493" s="3"/>
      <c r="J493" s="3"/>
      <c r="K493" s="3"/>
      <c r="L493" s="3"/>
      <c r="M493" s="3"/>
    </row>
    <row r="494" spans="1:13" ht="17.100000000000001" customHeight="1" x14ac:dyDescent="0.25">
      <c r="A494" s="23" t="s">
        <v>182</v>
      </c>
      <c r="B494" s="94">
        <v>0</v>
      </c>
      <c r="C494" s="21">
        <v>0</v>
      </c>
      <c r="D494" s="21"/>
      <c r="E494" s="21"/>
      <c r="F494" s="21">
        <f t="shared" si="182"/>
        <v>0</v>
      </c>
      <c r="G494" s="29">
        <f t="shared" si="182"/>
        <v>0</v>
      </c>
      <c r="H494" s="93"/>
      <c r="I494" s="3"/>
      <c r="J494" s="3"/>
      <c r="K494" s="3"/>
      <c r="L494" s="3"/>
      <c r="M494" s="3"/>
    </row>
    <row r="495" spans="1:13" s="4" customFormat="1" ht="17.100000000000001" customHeight="1" x14ac:dyDescent="0.25">
      <c r="A495" s="22" t="s">
        <v>17</v>
      </c>
      <c r="B495" s="29">
        <v>1253.0999999999999</v>
      </c>
      <c r="C495" s="21">
        <v>1253.0999999999999</v>
      </c>
      <c r="D495" s="21"/>
      <c r="E495" s="21"/>
      <c r="F495" s="21">
        <f t="shared" ref="F495:F508" si="186">B495+D495</f>
        <v>1253.0999999999999</v>
      </c>
      <c r="G495" s="29">
        <f t="shared" ref="G495:G508" si="187">C495+E495</f>
        <v>1253.0999999999999</v>
      </c>
      <c r="H495" s="93"/>
      <c r="I495" s="3"/>
      <c r="J495" s="3"/>
      <c r="K495" s="3"/>
      <c r="L495" s="3"/>
      <c r="M495" s="3"/>
    </row>
    <row r="496" spans="1:13" s="4" customFormat="1" ht="17.100000000000001" customHeight="1" x14ac:dyDescent="0.25">
      <c r="A496" s="22" t="s">
        <v>276</v>
      </c>
      <c r="B496" s="29">
        <v>42.3</v>
      </c>
      <c r="C496" s="21">
        <v>42.3</v>
      </c>
      <c r="D496" s="21"/>
      <c r="E496" s="21"/>
      <c r="F496" s="30">
        <f t="shared" si="186"/>
        <v>42.3</v>
      </c>
      <c r="G496" s="29">
        <f t="shared" si="187"/>
        <v>42.3</v>
      </c>
      <c r="H496" s="93"/>
      <c r="I496" s="3"/>
      <c r="J496" s="3"/>
      <c r="K496" s="3"/>
      <c r="L496" s="3"/>
      <c r="M496" s="3"/>
    </row>
    <row r="497" spans="1:13" ht="18.75" customHeight="1" x14ac:dyDescent="0.25">
      <c r="A497" s="22" t="s">
        <v>18</v>
      </c>
      <c r="B497" s="20">
        <f>SUM(B498:B500)</f>
        <v>31.7</v>
      </c>
      <c r="C497" s="20">
        <f t="shared" ref="C497:E497" si="188">SUM(C498:C500)</f>
        <v>27.1</v>
      </c>
      <c r="D497" s="20">
        <f t="shared" si="188"/>
        <v>0</v>
      </c>
      <c r="E497" s="20">
        <f t="shared" si="188"/>
        <v>0</v>
      </c>
      <c r="F497" s="21">
        <f t="shared" si="186"/>
        <v>31.7</v>
      </c>
      <c r="G497" s="29">
        <f t="shared" si="187"/>
        <v>27.1</v>
      </c>
      <c r="H497" s="93"/>
      <c r="I497" s="3"/>
      <c r="J497" s="3"/>
      <c r="K497" s="3"/>
      <c r="L497" s="3"/>
      <c r="M497" s="3"/>
    </row>
    <row r="498" spans="1:13" ht="13.5" customHeight="1" x14ac:dyDescent="0.25">
      <c r="A498" s="23" t="s">
        <v>19</v>
      </c>
      <c r="B498" s="21">
        <v>12.7</v>
      </c>
      <c r="C498" s="21">
        <v>10</v>
      </c>
      <c r="D498" s="21"/>
      <c r="E498" s="21"/>
      <c r="F498" s="21">
        <f t="shared" si="186"/>
        <v>12.7</v>
      </c>
      <c r="G498" s="29">
        <f t="shared" si="187"/>
        <v>10</v>
      </c>
      <c r="H498" s="93"/>
      <c r="I498" s="3"/>
      <c r="J498" s="3"/>
      <c r="K498" s="3"/>
      <c r="L498" s="3"/>
      <c r="M498" s="3"/>
    </row>
    <row r="499" spans="1:13" ht="13.5" hidden="1" customHeight="1" x14ac:dyDescent="0.25">
      <c r="A499" s="23" t="s">
        <v>219</v>
      </c>
      <c r="B499" s="21"/>
      <c r="C499" s="21"/>
      <c r="D499" s="21"/>
      <c r="E499" s="21"/>
      <c r="F499" s="21">
        <f t="shared" ref="F499" si="189">B499+D499</f>
        <v>0</v>
      </c>
      <c r="G499" s="29">
        <f t="shared" ref="G499" si="190">C499+E499</f>
        <v>0</v>
      </c>
      <c r="H499" s="93"/>
      <c r="I499" s="3"/>
      <c r="J499" s="3"/>
      <c r="K499" s="3"/>
      <c r="L499" s="3"/>
      <c r="M499" s="3"/>
    </row>
    <row r="500" spans="1:13" ht="16.5" customHeight="1" x14ac:dyDescent="0.25">
      <c r="A500" s="23" t="s">
        <v>20</v>
      </c>
      <c r="B500" s="21">
        <v>19</v>
      </c>
      <c r="C500" s="21">
        <v>17.100000000000001</v>
      </c>
      <c r="D500" s="21"/>
      <c r="E500" s="21"/>
      <c r="F500" s="21">
        <f t="shared" si="186"/>
        <v>19</v>
      </c>
      <c r="G500" s="29">
        <f t="shared" si="187"/>
        <v>17.100000000000001</v>
      </c>
      <c r="H500" s="93"/>
      <c r="I500" s="3"/>
      <c r="J500" s="3"/>
      <c r="K500" s="3"/>
      <c r="L500" s="3"/>
      <c r="M500" s="3"/>
    </row>
    <row r="501" spans="1:13" ht="18.75" hidden="1" customHeight="1" x14ac:dyDescent="0.25">
      <c r="A501" s="22" t="s">
        <v>21</v>
      </c>
      <c r="B501" s="20">
        <f>B502</f>
        <v>0</v>
      </c>
      <c r="C501" s="20"/>
      <c r="D501" s="21"/>
      <c r="E501" s="20">
        <f>E502</f>
        <v>0</v>
      </c>
      <c r="F501" s="21">
        <f t="shared" si="186"/>
        <v>0</v>
      </c>
      <c r="G501" s="29">
        <f t="shared" si="187"/>
        <v>0</v>
      </c>
      <c r="H501" s="93"/>
      <c r="I501" s="3"/>
      <c r="J501" s="3"/>
      <c r="K501" s="3"/>
      <c r="L501" s="3"/>
      <c r="M501" s="3"/>
    </row>
    <row r="502" spans="1:13" ht="17.100000000000001" hidden="1" customHeight="1" x14ac:dyDescent="0.25">
      <c r="A502" s="23" t="s">
        <v>22</v>
      </c>
      <c r="B502" s="21"/>
      <c r="C502" s="21"/>
      <c r="D502" s="21"/>
      <c r="E502" s="21"/>
      <c r="F502" s="21">
        <f t="shared" si="186"/>
        <v>0</v>
      </c>
      <c r="G502" s="29">
        <f t="shared" si="187"/>
        <v>0</v>
      </c>
      <c r="H502" s="93"/>
      <c r="I502" s="3"/>
      <c r="J502" s="3"/>
      <c r="K502" s="3"/>
      <c r="L502" s="3"/>
      <c r="M502" s="3"/>
    </row>
    <row r="503" spans="1:13" ht="15.75" customHeight="1" x14ac:dyDescent="0.25">
      <c r="A503" s="22" t="s">
        <v>23</v>
      </c>
      <c r="B503" s="20">
        <f>SUM(B504:B507)</f>
        <v>548.20000000000005</v>
      </c>
      <c r="C503" s="20">
        <f>SUM(C504:C507)</f>
        <v>432.70000000000005</v>
      </c>
      <c r="D503" s="21"/>
      <c r="E503" s="20">
        <f>SUM(E504:E506)</f>
        <v>0</v>
      </c>
      <c r="F503" s="20">
        <f t="shared" si="186"/>
        <v>548.20000000000005</v>
      </c>
      <c r="G503" s="36">
        <f t="shared" si="187"/>
        <v>432.70000000000005</v>
      </c>
      <c r="H503" s="93"/>
      <c r="I503" s="3"/>
      <c r="J503" s="3"/>
      <c r="K503" s="3"/>
      <c r="L503" s="3"/>
      <c r="M503" s="3"/>
    </row>
    <row r="504" spans="1:13" ht="16.5" customHeight="1" x14ac:dyDescent="0.25">
      <c r="A504" s="23" t="s">
        <v>24</v>
      </c>
      <c r="B504" s="21">
        <v>535.5</v>
      </c>
      <c r="C504" s="21">
        <v>424.3</v>
      </c>
      <c r="D504" s="21"/>
      <c r="E504" s="21"/>
      <c r="F504" s="21">
        <f t="shared" si="186"/>
        <v>535.5</v>
      </c>
      <c r="G504" s="29">
        <f t="shared" si="187"/>
        <v>424.3</v>
      </c>
      <c r="H504" s="93"/>
      <c r="I504" s="3"/>
      <c r="J504" s="3"/>
      <c r="K504" s="3"/>
      <c r="L504" s="3"/>
      <c r="M504" s="3"/>
    </row>
    <row r="505" spans="1:13" ht="17.100000000000001" customHeight="1" x14ac:dyDescent="0.25">
      <c r="A505" s="23" t="s">
        <v>26</v>
      </c>
      <c r="B505" s="21">
        <v>2.4</v>
      </c>
      <c r="C505" s="21">
        <v>1.5</v>
      </c>
      <c r="D505" s="21"/>
      <c r="E505" s="21"/>
      <c r="F505" s="21">
        <f t="shared" si="186"/>
        <v>2.4</v>
      </c>
      <c r="G505" s="29">
        <f t="shared" si="187"/>
        <v>1.5</v>
      </c>
      <c r="H505" s="93"/>
      <c r="I505" s="3"/>
      <c r="J505" s="3"/>
      <c r="K505" s="3"/>
      <c r="L505" s="3"/>
      <c r="M505" s="3"/>
    </row>
    <row r="506" spans="1:13" ht="15.6" customHeight="1" x14ac:dyDescent="0.25">
      <c r="A506" s="23" t="s">
        <v>29</v>
      </c>
      <c r="B506" s="21">
        <v>4.0999999999999996</v>
      </c>
      <c r="C506" s="21">
        <v>1.8</v>
      </c>
      <c r="D506" s="21"/>
      <c r="E506" s="21"/>
      <c r="F506" s="21">
        <f t="shared" si="186"/>
        <v>4.0999999999999996</v>
      </c>
      <c r="G506" s="29">
        <f t="shared" si="187"/>
        <v>1.8</v>
      </c>
      <c r="H506" s="93"/>
      <c r="I506" s="3"/>
      <c r="J506" s="3"/>
      <c r="K506" s="3"/>
      <c r="L506" s="3"/>
      <c r="M506" s="3"/>
    </row>
    <row r="507" spans="1:13" ht="15.6" customHeight="1" x14ac:dyDescent="0.25">
      <c r="A507" s="23" t="s">
        <v>221</v>
      </c>
      <c r="B507" s="21">
        <v>6.2</v>
      </c>
      <c r="C507" s="21">
        <v>5.0999999999999996</v>
      </c>
      <c r="D507" s="21"/>
      <c r="E507" s="21"/>
      <c r="F507" s="21">
        <f t="shared" si="186"/>
        <v>6.2</v>
      </c>
      <c r="G507" s="29">
        <f t="shared" si="187"/>
        <v>5.0999999999999996</v>
      </c>
      <c r="H507" s="93"/>
      <c r="I507" s="3"/>
      <c r="J507" s="3"/>
      <c r="K507" s="3"/>
      <c r="L507" s="3"/>
      <c r="M507" s="3"/>
    </row>
    <row r="508" spans="1:13" ht="15.6" customHeight="1" x14ac:dyDescent="0.25">
      <c r="A508" s="22" t="s">
        <v>346</v>
      </c>
      <c r="B508" s="20">
        <v>61.1</v>
      </c>
      <c r="C508" s="20">
        <v>61.1</v>
      </c>
      <c r="D508" s="20"/>
      <c r="E508" s="21"/>
      <c r="F508" s="21">
        <f t="shared" si="186"/>
        <v>61.1</v>
      </c>
      <c r="G508" s="29">
        <f t="shared" si="187"/>
        <v>61.1</v>
      </c>
      <c r="H508" s="93"/>
      <c r="I508" s="3"/>
      <c r="J508" s="3"/>
      <c r="K508" s="3"/>
      <c r="L508" s="3"/>
      <c r="M508" s="3"/>
    </row>
    <row r="509" spans="1:13" ht="15.6" customHeight="1" x14ac:dyDescent="0.25">
      <c r="A509" s="22"/>
      <c r="B509" s="20"/>
      <c r="C509" s="20"/>
      <c r="D509" s="21"/>
      <c r="E509" s="21"/>
      <c r="F509" s="20">
        <f t="shared" ref="F509" si="191">B509+D509</f>
        <v>0</v>
      </c>
      <c r="G509" s="36">
        <f t="shared" ref="G509" si="192">C509+E509</f>
        <v>0</v>
      </c>
      <c r="H509" s="93"/>
      <c r="I509" s="3"/>
      <c r="J509" s="3"/>
      <c r="K509" s="3"/>
      <c r="L509" s="3"/>
      <c r="M509" s="3"/>
    </row>
    <row r="510" spans="1:13" ht="15.75" x14ac:dyDescent="0.25">
      <c r="A510" s="22" t="s">
        <v>30</v>
      </c>
      <c r="B510" s="20">
        <f>SUM(B511:B517)</f>
        <v>10.199999999999999</v>
      </c>
      <c r="C510" s="20">
        <f>SUM(C511:C517)</f>
        <v>10.199999999999999</v>
      </c>
      <c r="D510" s="20">
        <f t="shared" ref="D510:G510" si="193">SUM(D511:D517)</f>
        <v>0</v>
      </c>
      <c r="E510" s="20">
        <f t="shared" si="193"/>
        <v>0</v>
      </c>
      <c r="F510" s="20">
        <f t="shared" si="193"/>
        <v>10.199999999999999</v>
      </c>
      <c r="G510" s="13">
        <f t="shared" si="193"/>
        <v>10.199999999999999</v>
      </c>
      <c r="H510" s="93"/>
      <c r="I510" s="3"/>
      <c r="J510" s="3"/>
      <c r="K510" s="3"/>
      <c r="L510" s="3"/>
      <c r="M510" s="3"/>
    </row>
    <row r="511" spans="1:13" ht="15.6" customHeight="1" x14ac:dyDescent="0.25">
      <c r="A511" s="23" t="s">
        <v>143</v>
      </c>
      <c r="B511" s="21">
        <v>2.6</v>
      </c>
      <c r="C511" s="21">
        <v>2.6</v>
      </c>
      <c r="D511" s="21"/>
      <c r="E511" s="21"/>
      <c r="F511" s="21">
        <f t="shared" ref="F511:G511" si="194">B511+D511</f>
        <v>2.6</v>
      </c>
      <c r="G511" s="29">
        <f t="shared" si="194"/>
        <v>2.6</v>
      </c>
      <c r="H511" s="93"/>
      <c r="I511" s="3"/>
      <c r="J511" s="3"/>
      <c r="K511" s="3"/>
      <c r="L511" s="3"/>
      <c r="M511" s="3"/>
    </row>
    <row r="512" spans="1:13" ht="15" customHeight="1" x14ac:dyDescent="0.25">
      <c r="A512" s="23" t="s">
        <v>154</v>
      </c>
      <c r="B512" s="21">
        <v>1.3</v>
      </c>
      <c r="C512" s="21">
        <v>1.3</v>
      </c>
      <c r="D512" s="21"/>
      <c r="E512" s="21"/>
      <c r="F512" s="21">
        <f t="shared" ref="F512:G517" si="195">B512+D512</f>
        <v>1.3</v>
      </c>
      <c r="G512" s="29">
        <f t="shared" si="195"/>
        <v>1.3</v>
      </c>
      <c r="H512" s="93"/>
      <c r="I512" s="3"/>
      <c r="J512" s="3"/>
      <c r="K512" s="3"/>
      <c r="L512" s="3"/>
      <c r="M512" s="3"/>
    </row>
    <row r="513" spans="1:13" ht="17.25" customHeight="1" x14ac:dyDescent="0.25">
      <c r="A513" s="23" t="s">
        <v>92</v>
      </c>
      <c r="B513" s="21"/>
      <c r="C513" s="21"/>
      <c r="D513" s="21"/>
      <c r="E513" s="21"/>
      <c r="F513" s="21">
        <f t="shared" si="195"/>
        <v>0</v>
      </c>
      <c r="G513" s="29">
        <f t="shared" si="195"/>
        <v>0</v>
      </c>
      <c r="H513" s="93"/>
      <c r="I513" s="3"/>
      <c r="J513" s="3"/>
      <c r="K513" s="3"/>
      <c r="L513" s="3"/>
      <c r="M513" s="3"/>
    </row>
    <row r="514" spans="1:13" ht="15" customHeight="1" x14ac:dyDescent="0.25">
      <c r="A514" s="23" t="s">
        <v>241</v>
      </c>
      <c r="B514" s="21"/>
      <c r="C514" s="21"/>
      <c r="D514" s="20"/>
      <c r="E514" s="21"/>
      <c r="F514" s="21">
        <f t="shared" si="195"/>
        <v>0</v>
      </c>
      <c r="G514" s="29">
        <f t="shared" si="195"/>
        <v>0</v>
      </c>
      <c r="H514" s="93"/>
      <c r="I514" s="3"/>
      <c r="J514" s="3"/>
      <c r="K514" s="3"/>
      <c r="L514" s="3"/>
      <c r="M514" s="3"/>
    </row>
    <row r="515" spans="1:13" ht="15" customHeight="1" x14ac:dyDescent="0.25">
      <c r="A515" s="23" t="s">
        <v>326</v>
      </c>
      <c r="B515" s="21">
        <v>1.2</v>
      </c>
      <c r="C515" s="21">
        <v>1.2</v>
      </c>
      <c r="D515" s="20"/>
      <c r="E515" s="21"/>
      <c r="F515" s="21">
        <f t="shared" ref="F515:F516" si="196">B515+D515</f>
        <v>1.2</v>
      </c>
      <c r="G515" s="29">
        <f t="shared" ref="G515:G516" si="197">C515+E515</f>
        <v>1.2</v>
      </c>
      <c r="H515" s="93"/>
      <c r="I515" s="3"/>
      <c r="J515" s="3"/>
      <c r="K515" s="3"/>
      <c r="L515" s="3"/>
      <c r="M515" s="3"/>
    </row>
    <row r="516" spans="1:13" ht="15" customHeight="1" x14ac:dyDescent="0.25">
      <c r="A516" s="23" t="s">
        <v>68</v>
      </c>
      <c r="B516" s="21">
        <v>4.0999999999999996</v>
      </c>
      <c r="C516" s="21">
        <v>4.0999999999999996</v>
      </c>
      <c r="D516" s="21"/>
      <c r="E516" s="21"/>
      <c r="F516" s="21">
        <f t="shared" si="196"/>
        <v>4.0999999999999996</v>
      </c>
      <c r="G516" s="29">
        <f t="shared" si="197"/>
        <v>4.0999999999999996</v>
      </c>
      <c r="H516" s="93"/>
      <c r="I516" s="3"/>
      <c r="J516" s="3"/>
      <c r="K516" s="3"/>
      <c r="L516" s="3"/>
      <c r="M516" s="3"/>
    </row>
    <row r="517" spans="1:13" ht="17.25" customHeight="1" x14ac:dyDescent="0.25">
      <c r="A517" s="23" t="s">
        <v>55</v>
      </c>
      <c r="B517" s="21">
        <v>1</v>
      </c>
      <c r="C517" s="21">
        <v>1</v>
      </c>
      <c r="D517" s="21"/>
      <c r="E517" s="21"/>
      <c r="F517" s="21">
        <f t="shared" si="195"/>
        <v>1</v>
      </c>
      <c r="G517" s="29">
        <f t="shared" si="195"/>
        <v>1</v>
      </c>
      <c r="H517" s="93"/>
      <c r="I517" s="3"/>
      <c r="J517" s="3"/>
      <c r="K517" s="3"/>
      <c r="L517" s="3"/>
      <c r="M517" s="3"/>
    </row>
    <row r="518" spans="1:13" ht="19.5" customHeight="1" x14ac:dyDescent="0.25">
      <c r="A518" s="22" t="s">
        <v>32</v>
      </c>
      <c r="B518" s="20">
        <f>SUM(B519:B523)</f>
        <v>65.2</v>
      </c>
      <c r="C518" s="20">
        <f t="shared" ref="C518:G518" si="198">SUM(C519:C523)</f>
        <v>65.2</v>
      </c>
      <c r="D518" s="20">
        <f t="shared" si="198"/>
        <v>0</v>
      </c>
      <c r="E518" s="20">
        <f t="shared" si="198"/>
        <v>0</v>
      </c>
      <c r="F518" s="20">
        <f t="shared" si="198"/>
        <v>65.2</v>
      </c>
      <c r="G518" s="20">
        <f t="shared" si="198"/>
        <v>65.2</v>
      </c>
      <c r="H518" s="93"/>
      <c r="I518" s="3"/>
      <c r="J518" s="3"/>
      <c r="K518" s="3"/>
      <c r="L518" s="3"/>
      <c r="M518" s="3"/>
    </row>
    <row r="519" spans="1:13" ht="16.5" customHeight="1" x14ac:dyDescent="0.25">
      <c r="A519" s="23" t="s">
        <v>33</v>
      </c>
      <c r="B519" s="21">
        <v>25.3</v>
      </c>
      <c r="C519" s="21">
        <v>25.3</v>
      </c>
      <c r="D519" s="21"/>
      <c r="E519" s="21"/>
      <c r="F519" s="21">
        <f t="shared" ref="F519:F525" si="199">B519+D519</f>
        <v>25.3</v>
      </c>
      <c r="G519" s="29">
        <f t="shared" ref="G519:G525" si="200">C519+E519</f>
        <v>25.3</v>
      </c>
      <c r="H519" s="93"/>
      <c r="I519" s="3"/>
      <c r="J519" s="3"/>
      <c r="K519" s="3"/>
      <c r="L519" s="3"/>
      <c r="M519" s="3"/>
    </row>
    <row r="520" spans="1:13" ht="13.5" customHeight="1" x14ac:dyDescent="0.25">
      <c r="A520" s="23" t="s">
        <v>34</v>
      </c>
      <c r="B520" s="21">
        <v>34.1</v>
      </c>
      <c r="C520" s="21">
        <v>34.1</v>
      </c>
      <c r="D520" s="21"/>
      <c r="E520" s="21"/>
      <c r="F520" s="21">
        <f t="shared" si="199"/>
        <v>34.1</v>
      </c>
      <c r="G520" s="29">
        <f t="shared" si="200"/>
        <v>34.1</v>
      </c>
      <c r="H520" s="93"/>
      <c r="I520" s="3"/>
      <c r="J520" s="3"/>
      <c r="K520" s="3"/>
      <c r="L520" s="3"/>
      <c r="M520" s="3"/>
    </row>
    <row r="521" spans="1:13" ht="15.75" customHeight="1" x14ac:dyDescent="0.25">
      <c r="A521" s="23" t="s">
        <v>56</v>
      </c>
      <c r="B521" s="21"/>
      <c r="C521" s="21"/>
      <c r="D521" s="21"/>
      <c r="E521" s="21"/>
      <c r="F521" s="21">
        <f t="shared" si="199"/>
        <v>0</v>
      </c>
      <c r="G521" s="29">
        <f t="shared" si="200"/>
        <v>0</v>
      </c>
      <c r="H521" s="93"/>
      <c r="I521" s="3"/>
      <c r="J521" s="3"/>
      <c r="K521" s="3"/>
      <c r="L521" s="3"/>
      <c r="M521" s="3"/>
    </row>
    <row r="522" spans="1:13" ht="15" customHeight="1" x14ac:dyDescent="0.25">
      <c r="A522" s="23" t="s">
        <v>229</v>
      </c>
      <c r="B522" s="21"/>
      <c r="C522" s="21"/>
      <c r="D522" s="20"/>
      <c r="E522" s="21"/>
      <c r="F522" s="21">
        <f t="shared" ref="F522" si="201">B522+D522</f>
        <v>0</v>
      </c>
      <c r="G522" s="29">
        <f t="shared" ref="G522" si="202">C522+E522</f>
        <v>0</v>
      </c>
      <c r="H522" s="93"/>
      <c r="I522" s="3"/>
      <c r="J522" s="3"/>
      <c r="K522" s="3"/>
      <c r="L522" s="3"/>
      <c r="M522" s="3"/>
    </row>
    <row r="523" spans="1:13" ht="19.5" customHeight="1" x14ac:dyDescent="0.25">
      <c r="A523" s="23" t="s">
        <v>115</v>
      </c>
      <c r="B523" s="21">
        <v>5.8</v>
      </c>
      <c r="C523" s="21">
        <v>5.8</v>
      </c>
      <c r="D523" s="21"/>
      <c r="E523" s="21"/>
      <c r="F523" s="21">
        <f t="shared" si="199"/>
        <v>5.8</v>
      </c>
      <c r="G523" s="29">
        <f t="shared" si="200"/>
        <v>5.8</v>
      </c>
      <c r="H523" s="93"/>
      <c r="I523" s="3"/>
      <c r="J523" s="3"/>
      <c r="K523" s="3"/>
      <c r="L523" s="3"/>
      <c r="M523" s="3"/>
    </row>
    <row r="524" spans="1:13" ht="20.85" customHeight="1" x14ac:dyDescent="0.25">
      <c r="A524" s="22" t="s">
        <v>38</v>
      </c>
      <c r="B524" s="20">
        <f>SUM(B525:B528)</f>
        <v>387.2</v>
      </c>
      <c r="C524" s="20">
        <f t="shared" ref="C524:G524" si="203">SUM(C525:C528)</f>
        <v>315.59999999999997</v>
      </c>
      <c r="D524" s="20">
        <f t="shared" si="203"/>
        <v>0</v>
      </c>
      <c r="E524" s="20">
        <f t="shared" si="203"/>
        <v>0</v>
      </c>
      <c r="F524" s="20">
        <f t="shared" si="203"/>
        <v>387.2</v>
      </c>
      <c r="G524" s="20">
        <f t="shared" si="203"/>
        <v>315.59999999999997</v>
      </c>
      <c r="H524" s="93"/>
      <c r="I524" s="3"/>
      <c r="J524" s="3"/>
      <c r="K524" s="3"/>
      <c r="L524" s="3"/>
      <c r="M524" s="3"/>
    </row>
    <row r="525" spans="1:13" ht="20.85" customHeight="1" x14ac:dyDescent="0.25">
      <c r="A525" s="23" t="s">
        <v>57</v>
      </c>
      <c r="B525" s="21"/>
      <c r="C525" s="13"/>
      <c r="D525" s="21"/>
      <c r="E525" s="20"/>
      <c r="F525" s="21">
        <f t="shared" si="199"/>
        <v>0</v>
      </c>
      <c r="G525" s="29">
        <f t="shared" si="200"/>
        <v>0</v>
      </c>
      <c r="H525" s="93"/>
      <c r="I525" s="3"/>
      <c r="J525" s="3"/>
      <c r="K525" s="3"/>
      <c r="L525" s="3"/>
      <c r="M525" s="3"/>
    </row>
    <row r="526" spans="1:13" ht="18.75" customHeight="1" x14ac:dyDescent="0.25">
      <c r="A526" s="23" t="s">
        <v>40</v>
      </c>
      <c r="B526" s="21">
        <v>280.39999999999998</v>
      </c>
      <c r="C526" s="21">
        <v>229.8</v>
      </c>
      <c r="D526" s="21"/>
      <c r="E526" s="21"/>
      <c r="F526" s="21">
        <f t="shared" ref="F526:G528" si="204">B526+D526</f>
        <v>280.39999999999998</v>
      </c>
      <c r="G526" s="29">
        <f t="shared" si="204"/>
        <v>229.8</v>
      </c>
      <c r="H526" s="93"/>
      <c r="I526" s="3"/>
      <c r="J526" s="3"/>
      <c r="K526" s="3"/>
      <c r="L526" s="3"/>
      <c r="M526" s="3"/>
    </row>
    <row r="527" spans="1:13" ht="19.5" customHeight="1" x14ac:dyDescent="0.25">
      <c r="A527" s="23" t="s">
        <v>41</v>
      </c>
      <c r="B527" s="21">
        <v>92</v>
      </c>
      <c r="C527" s="21">
        <v>73.599999999999994</v>
      </c>
      <c r="D527" s="21"/>
      <c r="E527" s="21"/>
      <c r="F527" s="21">
        <f t="shared" si="204"/>
        <v>92</v>
      </c>
      <c r="G527" s="29">
        <f t="shared" si="204"/>
        <v>73.599999999999994</v>
      </c>
      <c r="H527" s="93"/>
      <c r="I527" s="3"/>
      <c r="J527" s="3"/>
      <c r="K527" s="3"/>
      <c r="L527" s="3"/>
      <c r="M527" s="3"/>
    </row>
    <row r="528" spans="1:13" ht="17.25" customHeight="1" x14ac:dyDescent="0.25">
      <c r="A528" s="23" t="s">
        <v>66</v>
      </c>
      <c r="B528" s="21">
        <v>14.8</v>
      </c>
      <c r="C528" s="21">
        <v>12.2</v>
      </c>
      <c r="D528" s="21"/>
      <c r="E528" s="21"/>
      <c r="F528" s="21">
        <f t="shared" si="204"/>
        <v>14.8</v>
      </c>
      <c r="G528" s="29">
        <f t="shared" si="204"/>
        <v>12.2</v>
      </c>
      <c r="H528" s="93"/>
      <c r="I528" s="3"/>
      <c r="J528" s="3"/>
      <c r="K528" s="3"/>
      <c r="L528" s="3"/>
      <c r="M528" s="3"/>
    </row>
    <row r="529" spans="1:13" ht="15" customHeight="1" x14ac:dyDescent="0.25">
      <c r="A529" s="22" t="s">
        <v>42</v>
      </c>
      <c r="B529" s="31">
        <f>SUM(B530:B539)</f>
        <v>104.2</v>
      </c>
      <c r="C529" s="31">
        <f t="shared" ref="C529:G529" si="205">SUM(C530:C539)</f>
        <v>103.8</v>
      </c>
      <c r="D529" s="31">
        <f t="shared" si="205"/>
        <v>0</v>
      </c>
      <c r="E529" s="31">
        <f t="shared" si="205"/>
        <v>0</v>
      </c>
      <c r="F529" s="31">
        <f t="shared" si="205"/>
        <v>104.2</v>
      </c>
      <c r="G529" s="31">
        <f t="shared" si="205"/>
        <v>103.8</v>
      </c>
      <c r="H529" s="93"/>
      <c r="I529" s="3"/>
      <c r="J529" s="3"/>
      <c r="K529" s="3"/>
      <c r="L529" s="3"/>
      <c r="M529" s="3"/>
    </row>
    <row r="530" spans="1:13" ht="15.75" customHeight="1" x14ac:dyDescent="0.25">
      <c r="A530" s="23" t="s">
        <v>59</v>
      </c>
      <c r="B530" s="33">
        <v>25</v>
      </c>
      <c r="C530" s="21">
        <v>24.6</v>
      </c>
      <c r="D530" s="21"/>
      <c r="E530" s="21"/>
      <c r="F530" s="21">
        <f t="shared" ref="F530:F540" si="206">B530+D530</f>
        <v>25</v>
      </c>
      <c r="G530" s="29">
        <f t="shared" ref="G530:G540" si="207">C530+E530</f>
        <v>24.6</v>
      </c>
      <c r="H530" s="93"/>
      <c r="I530" s="3"/>
      <c r="J530" s="3"/>
      <c r="K530" s="3"/>
      <c r="L530" s="3"/>
      <c r="M530" s="3"/>
    </row>
    <row r="531" spans="1:13" ht="15" customHeight="1" x14ac:dyDescent="0.25">
      <c r="A531" s="23" t="s">
        <v>45</v>
      </c>
      <c r="B531" s="30">
        <v>6</v>
      </c>
      <c r="C531" s="21">
        <v>6</v>
      </c>
      <c r="D531" s="21"/>
      <c r="E531" s="21"/>
      <c r="F531" s="21">
        <f t="shared" si="206"/>
        <v>6</v>
      </c>
      <c r="G531" s="29">
        <f t="shared" si="207"/>
        <v>6</v>
      </c>
      <c r="H531" s="93"/>
      <c r="I531" s="3"/>
      <c r="J531" s="3"/>
      <c r="K531" s="3"/>
      <c r="L531" s="3"/>
      <c r="M531" s="3"/>
    </row>
    <row r="532" spans="1:13" ht="15.75" customHeight="1" x14ac:dyDescent="0.25">
      <c r="A532" s="23" t="s">
        <v>232</v>
      </c>
      <c r="B532" s="30">
        <v>1</v>
      </c>
      <c r="C532" s="21">
        <v>1</v>
      </c>
      <c r="D532" s="21"/>
      <c r="E532" s="21"/>
      <c r="F532" s="21">
        <f t="shared" si="206"/>
        <v>1</v>
      </c>
      <c r="G532" s="29">
        <f t="shared" si="207"/>
        <v>1</v>
      </c>
      <c r="H532" s="93"/>
      <c r="I532" s="3"/>
      <c r="J532" s="3"/>
      <c r="K532" s="3"/>
      <c r="L532" s="3"/>
      <c r="M532" s="3"/>
    </row>
    <row r="533" spans="1:13" ht="14.25" customHeight="1" x14ac:dyDescent="0.25">
      <c r="A533" s="23" t="s">
        <v>60</v>
      </c>
      <c r="B533" s="30">
        <v>11.1</v>
      </c>
      <c r="C533" s="21">
        <v>11.1</v>
      </c>
      <c r="D533" s="21"/>
      <c r="E533" s="21"/>
      <c r="F533" s="21">
        <f t="shared" si="206"/>
        <v>11.1</v>
      </c>
      <c r="G533" s="29">
        <f t="shared" si="207"/>
        <v>11.1</v>
      </c>
      <c r="H533" s="93"/>
      <c r="I533" s="3"/>
      <c r="J533" s="3"/>
      <c r="K533" s="3"/>
      <c r="L533" s="3"/>
      <c r="M533" s="3"/>
    </row>
    <row r="534" spans="1:13" ht="14.85" customHeight="1" x14ac:dyDescent="0.25">
      <c r="A534" s="23" t="s">
        <v>99</v>
      </c>
      <c r="B534" s="30">
        <v>15.8</v>
      </c>
      <c r="C534" s="21">
        <v>15.8</v>
      </c>
      <c r="D534" s="21"/>
      <c r="E534" s="21"/>
      <c r="F534" s="21">
        <f t="shared" si="206"/>
        <v>15.8</v>
      </c>
      <c r="G534" s="29">
        <f t="shared" si="207"/>
        <v>15.8</v>
      </c>
      <c r="H534" s="93"/>
      <c r="I534" s="3"/>
      <c r="J534" s="3"/>
      <c r="K534" s="3"/>
      <c r="L534" s="3"/>
      <c r="M534" s="3"/>
    </row>
    <row r="535" spans="1:13" ht="14.85" customHeight="1" x14ac:dyDescent="0.25">
      <c r="A535" s="23" t="s">
        <v>161</v>
      </c>
      <c r="B535" s="30">
        <v>5.5</v>
      </c>
      <c r="C535" s="21">
        <v>5.5</v>
      </c>
      <c r="D535" s="21"/>
      <c r="E535" s="21"/>
      <c r="F535" s="21">
        <f t="shared" si="206"/>
        <v>5.5</v>
      </c>
      <c r="G535" s="29">
        <f t="shared" si="207"/>
        <v>5.5</v>
      </c>
      <c r="H535" s="93"/>
      <c r="I535" s="3"/>
      <c r="J535" s="3"/>
      <c r="K535" s="3"/>
      <c r="L535" s="3"/>
      <c r="M535" s="3"/>
    </row>
    <row r="536" spans="1:13" ht="14.85" customHeight="1" x14ac:dyDescent="0.25">
      <c r="A536" s="23" t="s">
        <v>285</v>
      </c>
      <c r="B536" s="30">
        <v>10</v>
      </c>
      <c r="C536" s="21">
        <v>10</v>
      </c>
      <c r="D536" s="21"/>
      <c r="E536" s="21"/>
      <c r="F536" s="21">
        <f t="shared" ref="F536" si="208">B536+D536</f>
        <v>10</v>
      </c>
      <c r="G536" s="29">
        <f t="shared" ref="G536" si="209">C536+E536</f>
        <v>10</v>
      </c>
      <c r="H536" s="93"/>
      <c r="I536" s="3"/>
      <c r="J536" s="3"/>
      <c r="K536" s="3"/>
      <c r="L536" s="3"/>
      <c r="M536" s="3"/>
    </row>
    <row r="537" spans="1:13" ht="14.85" customHeight="1" x14ac:dyDescent="0.25">
      <c r="A537" s="23" t="s">
        <v>280</v>
      </c>
      <c r="B537" s="30"/>
      <c r="C537" s="21"/>
      <c r="D537" s="21"/>
      <c r="E537" s="21"/>
      <c r="F537" s="21">
        <f t="shared" si="206"/>
        <v>0</v>
      </c>
      <c r="G537" s="29">
        <f t="shared" si="207"/>
        <v>0</v>
      </c>
      <c r="H537" s="93"/>
      <c r="I537" s="3"/>
      <c r="J537" s="3"/>
      <c r="K537" s="3"/>
      <c r="L537" s="3"/>
      <c r="M537" s="3"/>
    </row>
    <row r="538" spans="1:13" ht="16.350000000000001" customHeight="1" x14ac:dyDescent="0.25">
      <c r="A538" s="23" t="s">
        <v>86</v>
      </c>
      <c r="B538" s="30">
        <v>5</v>
      </c>
      <c r="C538" s="21">
        <v>5</v>
      </c>
      <c r="D538" s="21"/>
      <c r="E538" s="21"/>
      <c r="F538" s="21">
        <f t="shared" si="206"/>
        <v>5</v>
      </c>
      <c r="G538" s="29">
        <f t="shared" si="207"/>
        <v>5</v>
      </c>
      <c r="H538" s="93"/>
      <c r="I538" s="3"/>
      <c r="J538" s="3"/>
      <c r="K538" s="3"/>
      <c r="L538" s="3"/>
      <c r="M538" s="3"/>
    </row>
    <row r="539" spans="1:13" ht="16.350000000000001" customHeight="1" x14ac:dyDescent="0.25">
      <c r="A539" s="23" t="s">
        <v>336</v>
      </c>
      <c r="B539" s="30">
        <v>24.8</v>
      </c>
      <c r="C539" s="21">
        <v>24.8</v>
      </c>
      <c r="D539" s="21"/>
      <c r="E539" s="21"/>
      <c r="F539" s="21">
        <f t="shared" si="206"/>
        <v>24.8</v>
      </c>
      <c r="G539" s="29">
        <f t="shared" si="207"/>
        <v>24.8</v>
      </c>
      <c r="H539" s="93"/>
      <c r="I539" s="3"/>
      <c r="J539" s="3"/>
      <c r="K539" s="3"/>
      <c r="L539" s="3"/>
      <c r="M539" s="3"/>
    </row>
    <row r="540" spans="1:13" ht="34.5" customHeight="1" x14ac:dyDescent="0.25">
      <c r="A540" s="23" t="s">
        <v>255</v>
      </c>
      <c r="B540" s="30">
        <v>21.3</v>
      </c>
      <c r="C540" s="21">
        <v>21.3</v>
      </c>
      <c r="D540" s="21"/>
      <c r="E540" s="21"/>
      <c r="F540" s="21">
        <f t="shared" si="206"/>
        <v>21.3</v>
      </c>
      <c r="G540" s="29">
        <f t="shared" si="207"/>
        <v>21.3</v>
      </c>
      <c r="H540" s="93"/>
      <c r="I540" s="3"/>
      <c r="J540" s="3"/>
      <c r="K540" s="3"/>
      <c r="L540" s="3"/>
      <c r="M540" s="3"/>
    </row>
    <row r="541" spans="1:13" ht="12.75" customHeight="1" x14ac:dyDescent="0.25">
      <c r="A541" s="22" t="s">
        <v>98</v>
      </c>
      <c r="B541" s="31">
        <f>SUM(B542:B542)</f>
        <v>0</v>
      </c>
      <c r="C541" s="13">
        <f>SUM(C542:C542)</f>
        <v>0</v>
      </c>
      <c r="D541" s="21"/>
      <c r="E541" s="21"/>
      <c r="F541" s="31">
        <f>SUM(F542:F542)</f>
        <v>0</v>
      </c>
      <c r="G541" s="31">
        <f>SUM(G542:G542)</f>
        <v>0</v>
      </c>
      <c r="H541" s="93"/>
      <c r="I541" s="3"/>
      <c r="J541" s="3"/>
      <c r="K541" s="3"/>
      <c r="L541" s="3"/>
      <c r="M541" s="3"/>
    </row>
    <row r="542" spans="1:13" ht="12.75" hidden="1" customHeight="1" x14ac:dyDescent="0.25">
      <c r="A542" s="23"/>
      <c r="B542" s="30"/>
      <c r="C542" s="21"/>
      <c r="D542" s="21"/>
      <c r="E542" s="21"/>
      <c r="F542" s="21">
        <f t="shared" ref="F542:G542" si="210">B542+D542</f>
        <v>0</v>
      </c>
      <c r="G542" s="29">
        <f t="shared" si="210"/>
        <v>0</v>
      </c>
      <c r="H542" s="93"/>
      <c r="I542" s="3"/>
      <c r="J542" s="3"/>
      <c r="K542" s="3"/>
      <c r="L542" s="3"/>
      <c r="M542" s="3"/>
    </row>
    <row r="543" spans="1:13" ht="18.75" customHeight="1" x14ac:dyDescent="0.25">
      <c r="A543" s="22" t="s">
        <v>349</v>
      </c>
      <c r="B543" s="31">
        <f t="shared" ref="B543:G543" si="211">B544+B554+B556+B558+B568</f>
        <v>43.9</v>
      </c>
      <c r="C543" s="31">
        <f>C544+C554+C556+C558+C568</f>
        <v>35.799999999999997</v>
      </c>
      <c r="D543" s="31">
        <f t="shared" si="211"/>
        <v>0</v>
      </c>
      <c r="E543" s="31">
        <f t="shared" si="211"/>
        <v>0</v>
      </c>
      <c r="F543" s="31">
        <f t="shared" si="211"/>
        <v>43.9</v>
      </c>
      <c r="G543" s="31">
        <f t="shared" si="211"/>
        <v>35.799999999999997</v>
      </c>
      <c r="H543" s="93"/>
      <c r="I543" s="3"/>
      <c r="J543" s="3"/>
      <c r="K543" s="3"/>
      <c r="L543" s="3"/>
      <c r="M543" s="3"/>
    </row>
    <row r="544" spans="1:13" ht="17.25" customHeight="1" x14ac:dyDescent="0.25">
      <c r="A544" s="47" t="s">
        <v>258</v>
      </c>
      <c r="B544" s="30">
        <f>SUM(B545:B553)</f>
        <v>18</v>
      </c>
      <c r="C544" s="21">
        <f>SUM(C545:C553)</f>
        <v>13</v>
      </c>
      <c r="D544" s="21"/>
      <c r="E544" s="21"/>
      <c r="F544" s="21">
        <f t="shared" ref="F544:F555" si="212">B544+D544</f>
        <v>18</v>
      </c>
      <c r="G544" s="29">
        <f>C544+E544</f>
        <v>13</v>
      </c>
      <c r="H544" s="93"/>
      <c r="I544" s="3"/>
      <c r="J544" s="3"/>
      <c r="K544" s="3"/>
      <c r="L544" s="3"/>
      <c r="M544" s="3"/>
    </row>
    <row r="545" spans="1:13" ht="16.5" customHeight="1" x14ac:dyDescent="0.25">
      <c r="A545" s="23" t="s">
        <v>156</v>
      </c>
      <c r="B545" s="21">
        <v>8.3000000000000007</v>
      </c>
      <c r="C545" s="21">
        <v>3.3</v>
      </c>
      <c r="D545" s="21"/>
      <c r="E545" s="21"/>
      <c r="F545" s="21">
        <f t="shared" si="212"/>
        <v>8.3000000000000007</v>
      </c>
      <c r="G545" s="29">
        <f t="shared" ref="G545:G555" si="213">C545+E545</f>
        <v>3.3</v>
      </c>
      <c r="H545" s="93"/>
      <c r="I545" s="3"/>
      <c r="J545" s="3"/>
      <c r="K545" s="3"/>
      <c r="L545" s="3"/>
      <c r="M545" s="3"/>
    </row>
    <row r="546" spans="1:13" ht="16.5" customHeight="1" x14ac:dyDescent="0.25">
      <c r="A546" s="23" t="s">
        <v>157</v>
      </c>
      <c r="B546" s="21">
        <v>1.8</v>
      </c>
      <c r="C546" s="21">
        <v>1.8</v>
      </c>
      <c r="D546" s="21"/>
      <c r="E546" s="21"/>
      <c r="F546" s="21">
        <f t="shared" si="212"/>
        <v>1.8</v>
      </c>
      <c r="G546" s="29">
        <f t="shared" si="213"/>
        <v>1.8</v>
      </c>
      <c r="H546" s="93"/>
      <c r="I546" s="3"/>
      <c r="J546" s="3"/>
      <c r="K546" s="3"/>
      <c r="L546" s="3"/>
      <c r="M546" s="3"/>
    </row>
    <row r="547" spans="1:13" ht="17.25" customHeight="1" x14ac:dyDescent="0.25">
      <c r="A547" s="23" t="s">
        <v>111</v>
      </c>
      <c r="B547" s="21"/>
      <c r="C547" s="21"/>
      <c r="D547" s="21"/>
      <c r="E547" s="21"/>
      <c r="F547" s="21">
        <f t="shared" si="212"/>
        <v>0</v>
      </c>
      <c r="G547" s="29">
        <f t="shared" si="213"/>
        <v>0</v>
      </c>
      <c r="H547" s="93"/>
      <c r="I547" s="3"/>
      <c r="J547" s="3"/>
      <c r="K547" s="3"/>
      <c r="L547" s="3"/>
      <c r="M547" s="3"/>
    </row>
    <row r="548" spans="1:13" ht="17.25" customHeight="1" x14ac:dyDescent="0.25">
      <c r="A548" s="23" t="s">
        <v>158</v>
      </c>
      <c r="B548" s="21">
        <v>4</v>
      </c>
      <c r="C548" s="21">
        <v>4</v>
      </c>
      <c r="D548" s="21"/>
      <c r="E548" s="21"/>
      <c r="F548" s="21">
        <f t="shared" si="212"/>
        <v>4</v>
      </c>
      <c r="G548" s="29">
        <f t="shared" si="213"/>
        <v>4</v>
      </c>
      <c r="H548" s="93"/>
      <c r="I548" s="3"/>
      <c r="J548" s="3"/>
      <c r="K548" s="3"/>
      <c r="L548" s="3"/>
      <c r="M548" s="3"/>
    </row>
    <row r="549" spans="1:13" ht="16.5" customHeight="1" x14ac:dyDescent="0.25">
      <c r="A549" s="23" t="s">
        <v>112</v>
      </c>
      <c r="B549" s="21"/>
      <c r="C549" s="21"/>
      <c r="D549" s="21"/>
      <c r="E549" s="21"/>
      <c r="F549" s="21">
        <f t="shared" si="212"/>
        <v>0</v>
      </c>
      <c r="G549" s="29">
        <f t="shared" si="213"/>
        <v>0</v>
      </c>
      <c r="H549" s="93"/>
      <c r="I549" s="3"/>
      <c r="J549" s="3"/>
      <c r="K549" s="3"/>
      <c r="L549" s="3"/>
      <c r="M549" s="3"/>
    </row>
    <row r="550" spans="1:13" ht="16.5" customHeight="1" x14ac:dyDescent="0.25">
      <c r="A550" s="23" t="s">
        <v>205</v>
      </c>
      <c r="B550" s="21"/>
      <c r="C550" s="21"/>
      <c r="D550" s="21"/>
      <c r="E550" s="21"/>
      <c r="F550" s="21">
        <f t="shared" si="212"/>
        <v>0</v>
      </c>
      <c r="G550" s="29">
        <f t="shared" si="213"/>
        <v>0</v>
      </c>
      <c r="H550" s="93"/>
      <c r="I550" s="3"/>
      <c r="J550" s="3"/>
      <c r="K550" s="3"/>
      <c r="L550" s="3"/>
      <c r="M550" s="3"/>
    </row>
    <row r="551" spans="1:13" ht="16.5" customHeight="1" x14ac:dyDescent="0.25">
      <c r="A551" s="23" t="s">
        <v>203</v>
      </c>
      <c r="B551" s="21"/>
      <c r="C551" s="21"/>
      <c r="D551" s="21"/>
      <c r="E551" s="21"/>
      <c r="F551" s="21">
        <f t="shared" si="212"/>
        <v>0</v>
      </c>
      <c r="G551" s="29">
        <f t="shared" si="213"/>
        <v>0</v>
      </c>
      <c r="H551" s="93"/>
      <c r="I551" s="3"/>
      <c r="J551" s="3"/>
      <c r="K551" s="3"/>
      <c r="L551" s="3"/>
      <c r="M551" s="3"/>
    </row>
    <row r="552" spans="1:13" ht="16.5" customHeight="1" x14ac:dyDescent="0.25">
      <c r="A552" s="23" t="s">
        <v>204</v>
      </c>
      <c r="B552" s="21"/>
      <c r="C552" s="21"/>
      <c r="D552" s="21"/>
      <c r="E552" s="21"/>
      <c r="F552" s="21">
        <f t="shared" si="212"/>
        <v>0</v>
      </c>
      <c r="G552" s="29">
        <f t="shared" si="213"/>
        <v>0</v>
      </c>
      <c r="H552" s="93"/>
      <c r="I552" s="3"/>
      <c r="J552" s="3"/>
      <c r="K552" s="3"/>
      <c r="L552" s="3"/>
      <c r="M552" s="3"/>
    </row>
    <row r="553" spans="1:13" ht="15" customHeight="1" x14ac:dyDescent="0.25">
      <c r="A553" s="23" t="s">
        <v>278</v>
      </c>
      <c r="B553" s="21">
        <v>3.9</v>
      </c>
      <c r="C553" s="21">
        <v>3.9</v>
      </c>
      <c r="D553" s="21"/>
      <c r="E553" s="21"/>
      <c r="F553" s="21">
        <f t="shared" si="212"/>
        <v>3.9</v>
      </c>
      <c r="G553" s="29">
        <f t="shared" si="213"/>
        <v>3.9</v>
      </c>
      <c r="H553" s="93"/>
      <c r="I553" s="3"/>
      <c r="J553" s="3"/>
      <c r="K553" s="3"/>
      <c r="L553" s="3"/>
      <c r="M553" s="3"/>
    </row>
    <row r="554" spans="1:13" ht="36" customHeight="1" x14ac:dyDescent="0.25">
      <c r="A554" s="47" t="s">
        <v>248</v>
      </c>
      <c r="B554" s="30">
        <f>B555</f>
        <v>0</v>
      </c>
      <c r="C554" s="21"/>
      <c r="D554" s="21"/>
      <c r="E554" s="21"/>
      <c r="F554" s="21">
        <f t="shared" si="212"/>
        <v>0</v>
      </c>
      <c r="G554" s="29">
        <f t="shared" si="213"/>
        <v>0</v>
      </c>
      <c r="H554" s="93"/>
      <c r="I554" s="3"/>
      <c r="J554" s="3"/>
      <c r="K554" s="3"/>
      <c r="L554" s="3"/>
      <c r="M554" s="3"/>
    </row>
    <row r="555" spans="1:13" ht="19.5" customHeight="1" x14ac:dyDescent="0.25">
      <c r="A555" s="23" t="s">
        <v>190</v>
      </c>
      <c r="B555" s="30"/>
      <c r="C555" s="21"/>
      <c r="D555" s="21"/>
      <c r="E555" s="21"/>
      <c r="F555" s="21">
        <f t="shared" si="212"/>
        <v>0</v>
      </c>
      <c r="G555" s="29">
        <f t="shared" si="213"/>
        <v>0</v>
      </c>
      <c r="H555" s="93"/>
      <c r="I555" s="3"/>
      <c r="J555" s="3"/>
      <c r="K555" s="3"/>
      <c r="L555" s="3"/>
      <c r="M555" s="3"/>
    </row>
    <row r="556" spans="1:13" ht="30" customHeight="1" x14ac:dyDescent="0.25">
      <c r="A556" s="47" t="s">
        <v>249</v>
      </c>
      <c r="B556" s="30">
        <f t="shared" ref="B556:G556" si="214">B557</f>
        <v>0</v>
      </c>
      <c r="C556" s="21"/>
      <c r="D556" s="21">
        <f t="shared" si="214"/>
        <v>0</v>
      </c>
      <c r="E556" s="21">
        <f t="shared" si="214"/>
        <v>0</v>
      </c>
      <c r="F556" s="21">
        <f t="shared" si="214"/>
        <v>0</v>
      </c>
      <c r="G556" s="21">
        <f t="shared" si="214"/>
        <v>0</v>
      </c>
      <c r="H556" s="93"/>
      <c r="I556" s="3"/>
      <c r="J556" s="3"/>
      <c r="K556" s="3"/>
      <c r="L556" s="3"/>
      <c r="M556" s="3"/>
    </row>
    <row r="557" spans="1:13" ht="24.75" customHeight="1" x14ac:dyDescent="0.25">
      <c r="A557" s="23" t="s">
        <v>193</v>
      </c>
      <c r="B557" s="30"/>
      <c r="C557" s="21"/>
      <c r="D557" s="21"/>
      <c r="E557" s="21"/>
      <c r="F557" s="21">
        <f t="shared" ref="F557:F571" si="215">B557+D557</f>
        <v>0</v>
      </c>
      <c r="G557" s="29">
        <f t="shared" ref="G557:G571" si="216">C557+E557</f>
        <v>0</v>
      </c>
      <c r="H557" s="93"/>
      <c r="I557" s="3"/>
      <c r="J557" s="3"/>
      <c r="K557" s="3"/>
      <c r="L557" s="3"/>
      <c r="M557" s="3"/>
    </row>
    <row r="558" spans="1:13" ht="36.75" customHeight="1" x14ac:dyDescent="0.25">
      <c r="A558" s="47" t="s">
        <v>250</v>
      </c>
      <c r="B558" s="21">
        <f>SUM(B559:B567)</f>
        <v>16.5</v>
      </c>
      <c r="C558" s="21">
        <f>SUM(C559:C567)</f>
        <v>15.8</v>
      </c>
      <c r="D558" s="21"/>
      <c r="E558" s="21"/>
      <c r="F558" s="21">
        <f t="shared" si="215"/>
        <v>16.5</v>
      </c>
      <c r="G558" s="29">
        <f t="shared" si="216"/>
        <v>15.8</v>
      </c>
      <c r="H558" s="93"/>
      <c r="I558" s="3"/>
      <c r="J558" s="3"/>
      <c r="K558" s="3"/>
      <c r="L558" s="3"/>
      <c r="M558" s="3"/>
    </row>
    <row r="559" spans="1:13" ht="18.75" customHeight="1" x14ac:dyDescent="0.25">
      <c r="A559" s="21" t="s">
        <v>107</v>
      </c>
      <c r="B559" s="21">
        <v>5</v>
      </c>
      <c r="C559" s="21">
        <v>4.4000000000000004</v>
      </c>
      <c r="D559" s="21"/>
      <c r="E559" s="21"/>
      <c r="F559" s="21">
        <f t="shared" si="215"/>
        <v>5</v>
      </c>
      <c r="G559" s="29">
        <f t="shared" si="216"/>
        <v>4.4000000000000004</v>
      </c>
      <c r="H559" s="93"/>
      <c r="I559" s="3"/>
      <c r="J559" s="3"/>
      <c r="K559" s="3"/>
      <c r="L559" s="3"/>
      <c r="M559" s="3"/>
    </row>
    <row r="560" spans="1:13" ht="15" customHeight="1" x14ac:dyDescent="0.25">
      <c r="A560" s="21" t="s">
        <v>108</v>
      </c>
      <c r="B560" s="21">
        <v>1.6</v>
      </c>
      <c r="C560" s="21">
        <v>1.5</v>
      </c>
      <c r="D560" s="21"/>
      <c r="E560" s="21"/>
      <c r="F560" s="21">
        <f t="shared" si="215"/>
        <v>1.6</v>
      </c>
      <c r="G560" s="29">
        <f t="shared" si="216"/>
        <v>1.5</v>
      </c>
      <c r="H560" s="93"/>
      <c r="I560" s="3"/>
      <c r="J560" s="3"/>
      <c r="K560" s="3"/>
      <c r="L560" s="3"/>
      <c r="M560" s="3"/>
    </row>
    <row r="561" spans="1:13" ht="15.75" customHeight="1" x14ac:dyDescent="0.25">
      <c r="A561" s="21" t="s">
        <v>109</v>
      </c>
      <c r="B561" s="21"/>
      <c r="C561" s="21"/>
      <c r="D561" s="21"/>
      <c r="E561" s="21"/>
      <c r="F561" s="21">
        <f t="shared" si="215"/>
        <v>0</v>
      </c>
      <c r="G561" s="29">
        <f t="shared" si="216"/>
        <v>0</v>
      </c>
      <c r="H561" s="93"/>
      <c r="I561" s="3"/>
      <c r="J561" s="3"/>
      <c r="K561" s="3"/>
      <c r="L561" s="3"/>
      <c r="M561" s="3"/>
    </row>
    <row r="562" spans="1:13" ht="16.5" customHeight="1" x14ac:dyDescent="0.25">
      <c r="A562" s="21" t="s">
        <v>110</v>
      </c>
      <c r="B562" s="21">
        <v>3.2</v>
      </c>
      <c r="C562" s="21">
        <v>3.2</v>
      </c>
      <c r="D562" s="21"/>
      <c r="E562" s="21"/>
      <c r="F562" s="21">
        <f t="shared" si="215"/>
        <v>3.2</v>
      </c>
      <c r="G562" s="29">
        <f t="shared" si="216"/>
        <v>3.2</v>
      </c>
      <c r="H562" s="93"/>
      <c r="I562" s="3"/>
      <c r="J562" s="3"/>
      <c r="K562" s="3"/>
      <c r="L562" s="3"/>
      <c r="M562" s="3"/>
    </row>
    <row r="563" spans="1:13" ht="17.25" customHeight="1" x14ac:dyDescent="0.25">
      <c r="A563" s="21" t="s">
        <v>207</v>
      </c>
      <c r="B563" s="21">
        <v>2.5</v>
      </c>
      <c r="C563" s="21">
        <v>2.5</v>
      </c>
      <c r="D563" s="21"/>
      <c r="E563" s="21"/>
      <c r="F563" s="21">
        <f t="shared" si="215"/>
        <v>2.5</v>
      </c>
      <c r="G563" s="29">
        <f t="shared" si="216"/>
        <v>2.5</v>
      </c>
      <c r="H563" s="93"/>
      <c r="I563" s="3"/>
      <c r="J563" s="3"/>
      <c r="K563" s="3"/>
      <c r="L563" s="3"/>
      <c r="M563" s="3"/>
    </row>
    <row r="564" spans="1:13" ht="15.75" customHeight="1" x14ac:dyDescent="0.25">
      <c r="A564" s="21" t="s">
        <v>279</v>
      </c>
      <c r="B564" s="21">
        <v>2</v>
      </c>
      <c r="C564" s="21">
        <v>2</v>
      </c>
      <c r="D564" s="21"/>
      <c r="E564" s="21"/>
      <c r="F564" s="21">
        <f t="shared" si="215"/>
        <v>2</v>
      </c>
      <c r="G564" s="29">
        <f t="shared" si="216"/>
        <v>2</v>
      </c>
      <c r="H564" s="93"/>
      <c r="I564" s="3"/>
      <c r="J564" s="3"/>
      <c r="K564" s="3"/>
      <c r="L564" s="3"/>
      <c r="M564" s="3"/>
    </row>
    <row r="565" spans="1:13" ht="18" customHeight="1" x14ac:dyDescent="0.25">
      <c r="A565" s="23" t="s">
        <v>206</v>
      </c>
      <c r="B565" s="21">
        <v>0.7</v>
      </c>
      <c r="C565" s="21">
        <v>0.7</v>
      </c>
      <c r="D565" s="21"/>
      <c r="E565" s="21"/>
      <c r="F565" s="21">
        <f t="shared" si="215"/>
        <v>0.7</v>
      </c>
      <c r="G565" s="29">
        <f t="shared" si="216"/>
        <v>0.7</v>
      </c>
      <c r="H565" s="93"/>
      <c r="I565" s="3"/>
      <c r="J565" s="3"/>
      <c r="K565" s="3"/>
      <c r="L565" s="3"/>
      <c r="M565" s="3"/>
    </row>
    <row r="566" spans="1:13" ht="27" customHeight="1" x14ac:dyDescent="0.25">
      <c r="A566" s="23" t="s">
        <v>286</v>
      </c>
      <c r="B566" s="21"/>
      <c r="C566" s="21"/>
      <c r="D566" s="21"/>
      <c r="E566" s="21"/>
      <c r="F566" s="21">
        <f t="shared" si="215"/>
        <v>0</v>
      </c>
      <c r="G566" s="29">
        <f t="shared" si="216"/>
        <v>0</v>
      </c>
      <c r="H566" s="93"/>
      <c r="I566" s="3"/>
      <c r="J566" s="3"/>
      <c r="K566" s="3"/>
      <c r="L566" s="3"/>
      <c r="M566" s="3"/>
    </row>
    <row r="567" spans="1:13" ht="15.75" customHeight="1" x14ac:dyDescent="0.25">
      <c r="A567" s="21" t="s">
        <v>159</v>
      </c>
      <c r="B567" s="21">
        <v>1.5</v>
      </c>
      <c r="C567" s="21">
        <v>1.5</v>
      </c>
      <c r="D567" s="21"/>
      <c r="E567" s="21"/>
      <c r="F567" s="21">
        <f t="shared" si="215"/>
        <v>1.5</v>
      </c>
      <c r="G567" s="29">
        <f t="shared" si="216"/>
        <v>1.5</v>
      </c>
      <c r="H567" s="93"/>
      <c r="I567" s="3"/>
      <c r="J567" s="3"/>
      <c r="K567" s="3"/>
      <c r="L567" s="3"/>
      <c r="M567" s="3"/>
    </row>
    <row r="568" spans="1:13" ht="17.25" customHeight="1" x14ac:dyDescent="0.25">
      <c r="A568" s="22" t="s">
        <v>75</v>
      </c>
      <c r="B568" s="21">
        <f>B570+B569</f>
        <v>9.4</v>
      </c>
      <c r="C568" s="21">
        <f>C570</f>
        <v>7</v>
      </c>
      <c r="D568" s="21"/>
      <c r="E568" s="21"/>
      <c r="F568" s="21">
        <f t="shared" si="215"/>
        <v>9.4</v>
      </c>
      <c r="G568" s="29">
        <f t="shared" si="216"/>
        <v>7</v>
      </c>
      <c r="H568" s="93"/>
      <c r="I568" s="3"/>
      <c r="J568" s="3"/>
      <c r="K568" s="3"/>
      <c r="L568" s="3"/>
      <c r="M568" s="3"/>
    </row>
    <row r="569" spans="1:13" ht="17.25" customHeight="1" x14ac:dyDescent="0.25">
      <c r="A569" s="23" t="s">
        <v>235</v>
      </c>
      <c r="B569" s="21">
        <v>2.4</v>
      </c>
      <c r="C569" s="21"/>
      <c r="D569" s="21"/>
      <c r="E569" s="21"/>
      <c r="F569" s="21">
        <f t="shared" ref="F569" si="217">B569+D569</f>
        <v>2.4</v>
      </c>
      <c r="G569" s="29">
        <f t="shared" ref="G569" si="218">C569+E569</f>
        <v>0</v>
      </c>
      <c r="H569" s="93"/>
      <c r="I569" s="3"/>
      <c r="J569" s="3"/>
      <c r="K569" s="3"/>
      <c r="L569" s="3"/>
      <c r="M569" s="3"/>
    </row>
    <row r="570" spans="1:13" ht="18.75" customHeight="1" x14ac:dyDescent="0.25">
      <c r="A570" s="23" t="s">
        <v>169</v>
      </c>
      <c r="B570" s="21">
        <v>7</v>
      </c>
      <c r="C570" s="21">
        <v>7</v>
      </c>
      <c r="D570" s="21"/>
      <c r="E570" s="21"/>
      <c r="F570" s="21">
        <f t="shared" si="215"/>
        <v>7</v>
      </c>
      <c r="G570" s="29">
        <f t="shared" si="216"/>
        <v>7</v>
      </c>
      <c r="H570" s="93"/>
      <c r="I570" s="3"/>
      <c r="J570" s="3"/>
      <c r="K570" s="3"/>
      <c r="L570" s="3"/>
      <c r="M570" s="3"/>
    </row>
    <row r="571" spans="1:13" ht="45.75" customHeight="1" x14ac:dyDescent="0.25">
      <c r="A571" s="107" t="s">
        <v>184</v>
      </c>
      <c r="B571" s="63">
        <f>B572+B588+B630+B605+B611+B617</f>
        <v>127.461</v>
      </c>
      <c r="C571" s="104">
        <f>C572+C588+C630+C605+C611+C617</f>
        <v>124.71999999999998</v>
      </c>
      <c r="D571" s="63">
        <f>D572+D588+D630+D605+D611+D617</f>
        <v>806.40000000000009</v>
      </c>
      <c r="E571" s="104">
        <f>E572+E588+E630+E605+E611+E617</f>
        <v>806.3</v>
      </c>
      <c r="F571" s="63">
        <f t="shared" si="215"/>
        <v>933.8610000000001</v>
      </c>
      <c r="G571" s="104">
        <f t="shared" si="216"/>
        <v>931.02</v>
      </c>
      <c r="H571" s="93"/>
      <c r="I571" s="3"/>
      <c r="J571" s="3"/>
      <c r="K571" s="3"/>
      <c r="L571" s="3"/>
      <c r="M571" s="3"/>
    </row>
    <row r="572" spans="1:13" ht="33.75" customHeight="1" x14ac:dyDescent="0.25">
      <c r="A572" s="47" t="s">
        <v>248</v>
      </c>
      <c r="B572" s="20">
        <f>SUM(B573:B578)+B579+B582+B585</f>
        <v>36.5</v>
      </c>
      <c r="C572" s="20">
        <f t="shared" ref="C572:G572" si="219">SUM(C573:C578)+C579+C582+C585</f>
        <v>34.1</v>
      </c>
      <c r="D572" s="31">
        <f>SUM(D573:D578)+D579+D582+D585</f>
        <v>159.79999999999998</v>
      </c>
      <c r="E572" s="20">
        <f>SUM(E573:E578)+E579+E582+E585</f>
        <v>159.79999999999998</v>
      </c>
      <c r="F572" s="20">
        <f t="shared" si="219"/>
        <v>196.29999999999998</v>
      </c>
      <c r="G572" s="20">
        <f t="shared" si="219"/>
        <v>193.89999999999998</v>
      </c>
      <c r="H572" s="93"/>
      <c r="I572" s="3"/>
      <c r="J572" s="3"/>
      <c r="K572" s="3"/>
      <c r="L572" s="3"/>
      <c r="M572" s="3"/>
    </row>
    <row r="573" spans="1:13" ht="31.5" customHeight="1" x14ac:dyDescent="0.25">
      <c r="A573" s="23" t="s">
        <v>335</v>
      </c>
      <c r="B573" s="21"/>
      <c r="C573" s="21"/>
      <c r="D573" s="21"/>
      <c r="E573" s="21"/>
      <c r="F573" s="21">
        <f t="shared" ref="F573:F604" si="220">B573+D573</f>
        <v>0</v>
      </c>
      <c r="G573" s="29">
        <f t="shared" ref="G573:G604" si="221">C573+E573</f>
        <v>0</v>
      </c>
      <c r="H573" s="93"/>
      <c r="I573" s="3"/>
      <c r="J573" s="3"/>
      <c r="K573" s="3"/>
      <c r="L573" s="3"/>
      <c r="M573" s="3"/>
    </row>
    <row r="574" spans="1:13" ht="17.25" customHeight="1" x14ac:dyDescent="0.25">
      <c r="A574" s="23" t="s">
        <v>305</v>
      </c>
      <c r="B574" s="21">
        <v>13.1</v>
      </c>
      <c r="C574" s="21">
        <v>13.1</v>
      </c>
      <c r="D574" s="21"/>
      <c r="E574" s="21"/>
      <c r="F574" s="21">
        <f t="shared" si="220"/>
        <v>13.1</v>
      </c>
      <c r="G574" s="29">
        <f t="shared" si="221"/>
        <v>13.1</v>
      </c>
      <c r="H574" s="93"/>
      <c r="I574" s="3"/>
      <c r="J574" s="3"/>
      <c r="K574" s="3"/>
      <c r="L574" s="3"/>
      <c r="M574" s="3"/>
    </row>
    <row r="575" spans="1:13" ht="17.25" customHeight="1" x14ac:dyDescent="0.25">
      <c r="A575" s="23" t="s">
        <v>321</v>
      </c>
      <c r="B575" s="21">
        <v>7</v>
      </c>
      <c r="C575" s="21">
        <v>6</v>
      </c>
      <c r="D575" s="21"/>
      <c r="E575" s="21"/>
      <c r="F575" s="21">
        <f t="shared" si="220"/>
        <v>7</v>
      </c>
      <c r="G575" s="29">
        <f t="shared" si="221"/>
        <v>6</v>
      </c>
      <c r="H575" s="93"/>
      <c r="I575" s="3"/>
      <c r="J575" s="3"/>
      <c r="K575" s="3"/>
      <c r="L575" s="3"/>
      <c r="M575" s="3"/>
    </row>
    <row r="576" spans="1:13" ht="22.5" customHeight="1" x14ac:dyDescent="0.25">
      <c r="A576" s="23" t="s">
        <v>138</v>
      </c>
      <c r="B576" s="21">
        <v>1.4</v>
      </c>
      <c r="C576" s="21"/>
      <c r="D576" s="21"/>
      <c r="E576" s="21"/>
      <c r="F576" s="21">
        <f t="shared" si="220"/>
        <v>1.4</v>
      </c>
      <c r="G576" s="29">
        <f t="shared" si="221"/>
        <v>0</v>
      </c>
      <c r="H576" s="93"/>
      <c r="I576" s="3"/>
      <c r="J576" s="3"/>
      <c r="K576" s="3"/>
      <c r="L576" s="3"/>
      <c r="M576" s="3"/>
    </row>
    <row r="577" spans="1:13" ht="22.5" customHeight="1" x14ac:dyDescent="0.25">
      <c r="A577" s="23" t="s">
        <v>192</v>
      </c>
      <c r="B577" s="21"/>
      <c r="C577" s="21"/>
      <c r="D577" s="21"/>
      <c r="E577" s="21"/>
      <c r="F577" s="21">
        <f t="shared" si="220"/>
        <v>0</v>
      </c>
      <c r="G577" s="29">
        <f t="shared" si="221"/>
        <v>0</v>
      </c>
      <c r="H577" s="93"/>
      <c r="I577" s="3"/>
      <c r="J577" s="3"/>
      <c r="K577" s="3"/>
      <c r="L577" s="3"/>
      <c r="M577" s="3"/>
    </row>
    <row r="578" spans="1:13" ht="22.5" customHeight="1" x14ac:dyDescent="0.25">
      <c r="A578" s="23" t="s">
        <v>208</v>
      </c>
      <c r="B578" s="21">
        <v>15</v>
      </c>
      <c r="C578" s="21">
        <v>15</v>
      </c>
      <c r="D578" s="21"/>
      <c r="E578" s="21"/>
      <c r="F578" s="21">
        <f t="shared" si="220"/>
        <v>15</v>
      </c>
      <c r="G578" s="29">
        <f t="shared" si="221"/>
        <v>15</v>
      </c>
      <c r="H578" s="93"/>
      <c r="I578" s="3"/>
      <c r="J578" s="3"/>
      <c r="K578" s="3"/>
      <c r="L578" s="3"/>
      <c r="M578" s="3"/>
    </row>
    <row r="579" spans="1:13" ht="33.75" customHeight="1" x14ac:dyDescent="0.25">
      <c r="A579" s="23" t="s">
        <v>162</v>
      </c>
      <c r="B579" s="21"/>
      <c r="C579" s="21"/>
      <c r="D579" s="21">
        <f>D580+D581</f>
        <v>3.5999999999999996</v>
      </c>
      <c r="E579" s="21">
        <f>E580+E581</f>
        <v>3.5999999999999996</v>
      </c>
      <c r="F579" s="21">
        <f t="shared" si="220"/>
        <v>3.5999999999999996</v>
      </c>
      <c r="G579" s="29">
        <f t="shared" si="221"/>
        <v>3.5999999999999996</v>
      </c>
      <c r="H579" s="93"/>
      <c r="I579" s="3"/>
      <c r="J579" s="3"/>
      <c r="K579" s="3"/>
      <c r="L579" s="3"/>
      <c r="M579" s="3"/>
    </row>
    <row r="580" spans="1:13" ht="21.75" customHeight="1" x14ac:dyDescent="0.25">
      <c r="A580" s="23" t="s">
        <v>14</v>
      </c>
      <c r="B580" s="21"/>
      <c r="C580" s="21"/>
      <c r="D580" s="21">
        <v>2.8</v>
      </c>
      <c r="E580" s="21">
        <v>2.8</v>
      </c>
      <c r="F580" s="21">
        <f t="shared" si="220"/>
        <v>2.8</v>
      </c>
      <c r="G580" s="29">
        <f t="shared" si="221"/>
        <v>2.8</v>
      </c>
      <c r="H580" s="93"/>
      <c r="I580" s="3"/>
      <c r="J580" s="3"/>
      <c r="K580" s="3"/>
      <c r="L580" s="3"/>
      <c r="M580" s="3"/>
    </row>
    <row r="581" spans="1:13" ht="21.75" customHeight="1" x14ac:dyDescent="0.25">
      <c r="A581" s="23" t="s">
        <v>17</v>
      </c>
      <c r="B581" s="21"/>
      <c r="C581" s="21"/>
      <c r="D581" s="21">
        <v>0.8</v>
      </c>
      <c r="E581" s="21">
        <v>0.8</v>
      </c>
      <c r="F581" s="21">
        <f t="shared" si="220"/>
        <v>0.8</v>
      </c>
      <c r="G581" s="29">
        <f t="shared" si="221"/>
        <v>0.8</v>
      </c>
      <c r="H581" s="93"/>
      <c r="I581" s="3"/>
      <c r="J581" s="3"/>
      <c r="K581" s="3"/>
      <c r="L581" s="3"/>
      <c r="M581" s="3"/>
    </row>
    <row r="582" spans="1:13" ht="32.25" customHeight="1" x14ac:dyDescent="0.25">
      <c r="A582" s="23" t="s">
        <v>163</v>
      </c>
      <c r="B582" s="21"/>
      <c r="C582" s="21"/>
      <c r="D582" s="30">
        <f>D583+D584</f>
        <v>156.19999999999999</v>
      </c>
      <c r="E582" s="30">
        <f t="shared" ref="E582:G582" si="222">E583+E584</f>
        <v>156.19999999999999</v>
      </c>
      <c r="F582" s="30">
        <f t="shared" si="222"/>
        <v>156.19999999999999</v>
      </c>
      <c r="G582" s="30">
        <f t="shared" si="222"/>
        <v>156.19999999999999</v>
      </c>
      <c r="H582" s="93"/>
      <c r="I582" s="3"/>
      <c r="J582" s="3"/>
      <c r="K582" s="3"/>
      <c r="L582" s="3"/>
      <c r="M582" s="3"/>
    </row>
    <row r="583" spans="1:13" ht="18.75" customHeight="1" x14ac:dyDescent="0.25">
      <c r="A583" s="23" t="s">
        <v>14</v>
      </c>
      <c r="B583" s="21"/>
      <c r="C583" s="21"/>
      <c r="D583" s="30">
        <v>120</v>
      </c>
      <c r="E583" s="30">
        <v>120</v>
      </c>
      <c r="F583" s="30">
        <f t="shared" si="220"/>
        <v>120</v>
      </c>
      <c r="G583" s="29">
        <f t="shared" si="221"/>
        <v>120</v>
      </c>
      <c r="H583" s="93"/>
      <c r="I583" s="3"/>
      <c r="J583" s="3"/>
      <c r="K583" s="3"/>
      <c r="L583" s="3"/>
      <c r="M583" s="3"/>
    </row>
    <row r="584" spans="1:13" ht="20.25" customHeight="1" x14ac:dyDescent="0.25">
      <c r="A584" s="23" t="s">
        <v>17</v>
      </c>
      <c r="B584" s="21"/>
      <c r="C584" s="21"/>
      <c r="D584" s="21">
        <v>36.200000000000003</v>
      </c>
      <c r="E584" s="21">
        <v>36.200000000000003</v>
      </c>
      <c r="F584" s="21">
        <f t="shared" si="220"/>
        <v>36.200000000000003</v>
      </c>
      <c r="G584" s="29">
        <f t="shared" si="221"/>
        <v>36.200000000000003</v>
      </c>
      <c r="H584" s="93"/>
      <c r="I584" s="3"/>
      <c r="J584" s="3"/>
      <c r="K584" s="3"/>
      <c r="L584" s="3"/>
      <c r="M584" s="3"/>
    </row>
    <row r="585" spans="1:13" ht="16.5" customHeight="1" x14ac:dyDescent="0.25">
      <c r="A585" s="23" t="s">
        <v>164</v>
      </c>
      <c r="B585" s="21"/>
      <c r="C585" s="21"/>
      <c r="D585" s="21">
        <f>D586+D587</f>
        <v>0</v>
      </c>
      <c r="E585" s="21">
        <f>E586+E587</f>
        <v>0</v>
      </c>
      <c r="F585" s="21">
        <f t="shared" si="220"/>
        <v>0</v>
      </c>
      <c r="G585" s="29">
        <f t="shared" si="221"/>
        <v>0</v>
      </c>
      <c r="H585" s="93"/>
      <c r="I585" s="3"/>
      <c r="J585" s="3"/>
      <c r="K585" s="3"/>
      <c r="L585" s="3"/>
      <c r="M585" s="3"/>
    </row>
    <row r="586" spans="1:13" ht="21.75" customHeight="1" x14ac:dyDescent="0.25">
      <c r="A586" s="23" t="s">
        <v>14</v>
      </c>
      <c r="B586" s="21"/>
      <c r="C586" s="21"/>
      <c r="D586" s="30"/>
      <c r="E586" s="30"/>
      <c r="F586" s="30">
        <f t="shared" si="220"/>
        <v>0</v>
      </c>
      <c r="G586" s="29">
        <f t="shared" si="221"/>
        <v>0</v>
      </c>
      <c r="H586" s="93"/>
      <c r="I586" s="3"/>
      <c r="J586" s="3"/>
      <c r="K586" s="3"/>
      <c r="L586" s="3"/>
      <c r="M586" s="3"/>
    </row>
    <row r="587" spans="1:13" ht="20.25" customHeight="1" x14ac:dyDescent="0.25">
      <c r="A587" s="23" t="s">
        <v>17</v>
      </c>
      <c r="B587" s="21"/>
      <c r="C587" s="21"/>
      <c r="D587" s="21"/>
      <c r="E587" s="21"/>
      <c r="F587" s="21">
        <f t="shared" si="220"/>
        <v>0</v>
      </c>
      <c r="G587" s="29">
        <f t="shared" si="221"/>
        <v>0</v>
      </c>
      <c r="H587" s="93"/>
      <c r="I587" s="3"/>
      <c r="J587" s="3"/>
      <c r="K587" s="3"/>
      <c r="L587" s="3"/>
      <c r="M587" s="3"/>
    </row>
    <row r="588" spans="1:13" ht="38.25" customHeight="1" x14ac:dyDescent="0.25">
      <c r="A588" s="47" t="s">
        <v>249</v>
      </c>
      <c r="B588" s="30">
        <f>SUM(B589:B594)</f>
        <v>42.099999999999994</v>
      </c>
      <c r="C588" s="30">
        <f>SUM(C589:C594)</f>
        <v>42.099999999999994</v>
      </c>
      <c r="D588" s="30">
        <f>D595+D598+D601</f>
        <v>152.19999999999999</v>
      </c>
      <c r="E588" s="33">
        <f>SUM(E589:E595)+E598+E601+E602+E603</f>
        <v>152.1</v>
      </c>
      <c r="F588" s="30">
        <f>B588+D588</f>
        <v>194.29999999999998</v>
      </c>
      <c r="G588" s="29">
        <f>C588+E588</f>
        <v>194.2</v>
      </c>
      <c r="H588" s="93"/>
      <c r="I588" s="3"/>
      <c r="J588" s="3"/>
      <c r="K588" s="3"/>
      <c r="L588" s="3"/>
      <c r="M588" s="3"/>
    </row>
    <row r="589" spans="1:13" ht="36" customHeight="1" x14ac:dyDescent="0.25">
      <c r="A589" s="23" t="s">
        <v>335</v>
      </c>
      <c r="B589" s="21"/>
      <c r="C589" s="21"/>
      <c r="D589" s="21"/>
      <c r="E589" s="21"/>
      <c r="F589" s="30">
        <f t="shared" si="220"/>
        <v>0</v>
      </c>
      <c r="G589" s="29">
        <f t="shared" si="221"/>
        <v>0</v>
      </c>
      <c r="H589" s="93"/>
      <c r="I589" s="3"/>
      <c r="J589" s="3"/>
      <c r="K589" s="3"/>
      <c r="L589" s="3"/>
      <c r="M589" s="3"/>
    </row>
    <row r="590" spans="1:13" ht="36" customHeight="1" x14ac:dyDescent="0.25">
      <c r="A590" s="23" t="s">
        <v>311</v>
      </c>
      <c r="B590" s="21">
        <v>9.1</v>
      </c>
      <c r="C590" s="21">
        <v>9.1</v>
      </c>
      <c r="D590" s="21"/>
      <c r="E590" s="21"/>
      <c r="F590" s="30">
        <f t="shared" ref="F590" si="223">B590+D590</f>
        <v>9.1</v>
      </c>
      <c r="G590" s="29">
        <f t="shared" ref="G590" si="224">C590+E590</f>
        <v>9.1</v>
      </c>
      <c r="H590" s="93"/>
      <c r="I590" s="3"/>
      <c r="J590" s="3"/>
      <c r="K590" s="3"/>
      <c r="L590" s="3"/>
      <c r="M590" s="3"/>
    </row>
    <row r="591" spans="1:13" ht="24.75" customHeight="1" x14ac:dyDescent="0.25">
      <c r="A591" s="23" t="s">
        <v>305</v>
      </c>
      <c r="B591" s="21">
        <v>15.7</v>
      </c>
      <c r="C591" s="21">
        <v>15.7</v>
      </c>
      <c r="D591" s="21"/>
      <c r="E591" s="21"/>
      <c r="F591" s="21">
        <f t="shared" si="220"/>
        <v>15.7</v>
      </c>
      <c r="G591" s="29">
        <f t="shared" si="221"/>
        <v>15.7</v>
      </c>
      <c r="H591" s="93"/>
      <c r="I591" s="3"/>
      <c r="J591" s="3"/>
      <c r="K591" s="3"/>
      <c r="L591" s="3"/>
      <c r="M591" s="3"/>
    </row>
    <row r="592" spans="1:13" ht="24.75" customHeight="1" x14ac:dyDescent="0.25">
      <c r="A592" s="23" t="s">
        <v>192</v>
      </c>
      <c r="B592" s="21"/>
      <c r="C592" s="21"/>
      <c r="D592" s="21"/>
      <c r="E592" s="21"/>
      <c r="F592" s="21">
        <f t="shared" si="220"/>
        <v>0</v>
      </c>
      <c r="G592" s="29">
        <f t="shared" si="221"/>
        <v>0</v>
      </c>
      <c r="H592" s="93"/>
      <c r="I592" s="3"/>
      <c r="J592" s="3"/>
      <c r="K592" s="3"/>
      <c r="L592" s="3"/>
      <c r="M592" s="3"/>
    </row>
    <row r="593" spans="1:13" ht="24.75" customHeight="1" x14ac:dyDescent="0.25">
      <c r="A593" s="23" t="s">
        <v>138</v>
      </c>
      <c r="B593" s="21">
        <v>5.3</v>
      </c>
      <c r="C593" s="21">
        <v>5.3</v>
      </c>
      <c r="D593" s="21"/>
      <c r="E593" s="21"/>
      <c r="F593" s="21">
        <f t="shared" si="220"/>
        <v>5.3</v>
      </c>
      <c r="G593" s="29">
        <f t="shared" si="221"/>
        <v>5.3</v>
      </c>
      <c r="H593" s="93"/>
      <c r="I593" s="3"/>
      <c r="J593" s="3"/>
      <c r="K593" s="3"/>
      <c r="L593" s="3"/>
      <c r="M593" s="3"/>
    </row>
    <row r="594" spans="1:13" ht="28.5" customHeight="1" x14ac:dyDescent="0.25">
      <c r="A594" s="23" t="s">
        <v>208</v>
      </c>
      <c r="B594" s="21">
        <v>12</v>
      </c>
      <c r="C594" s="21">
        <v>12</v>
      </c>
      <c r="D594" s="21"/>
      <c r="E594" s="21"/>
      <c r="F594" s="21">
        <f t="shared" si="220"/>
        <v>12</v>
      </c>
      <c r="G594" s="29">
        <f t="shared" si="221"/>
        <v>12</v>
      </c>
      <c r="H594" s="93"/>
      <c r="I594" s="3"/>
      <c r="J594" s="3"/>
      <c r="K594" s="3"/>
      <c r="L594" s="3"/>
      <c r="M594" s="3"/>
    </row>
    <row r="595" spans="1:13" ht="34.5" customHeight="1" x14ac:dyDescent="0.25">
      <c r="A595" s="23" t="s">
        <v>162</v>
      </c>
      <c r="B595" s="21"/>
      <c r="C595" s="21"/>
      <c r="D595" s="30">
        <f>D596+D597</f>
        <v>74</v>
      </c>
      <c r="E595" s="33">
        <f>E596+E597</f>
        <v>74</v>
      </c>
      <c r="F595" s="30">
        <f t="shared" si="220"/>
        <v>74</v>
      </c>
      <c r="G595" s="29">
        <f t="shared" si="221"/>
        <v>74</v>
      </c>
      <c r="H595" s="93"/>
      <c r="I595" s="3"/>
      <c r="J595" s="3"/>
      <c r="K595" s="3"/>
      <c r="L595" s="3"/>
      <c r="M595" s="3"/>
    </row>
    <row r="596" spans="1:13" ht="24" customHeight="1" x14ac:dyDescent="0.25">
      <c r="A596" s="23" t="s">
        <v>14</v>
      </c>
      <c r="B596" s="21"/>
      <c r="C596" s="21"/>
      <c r="D596" s="30">
        <v>56.8</v>
      </c>
      <c r="E596" s="30">
        <v>56.8</v>
      </c>
      <c r="F596" s="30">
        <f t="shared" si="220"/>
        <v>56.8</v>
      </c>
      <c r="G596" s="29">
        <f t="shared" si="221"/>
        <v>56.8</v>
      </c>
      <c r="H596" s="93"/>
      <c r="I596" s="3"/>
      <c r="J596" s="3"/>
      <c r="K596" s="3"/>
      <c r="L596" s="3"/>
      <c r="M596" s="3"/>
    </row>
    <row r="597" spans="1:13" ht="24" customHeight="1" x14ac:dyDescent="0.25">
      <c r="A597" s="23" t="s">
        <v>17</v>
      </c>
      <c r="B597" s="21"/>
      <c r="C597" s="21"/>
      <c r="D597" s="30">
        <v>17.2</v>
      </c>
      <c r="E597" s="33">
        <v>17.2</v>
      </c>
      <c r="F597" s="30">
        <f>B597+D597</f>
        <v>17.2</v>
      </c>
      <c r="G597" s="29">
        <f t="shared" si="221"/>
        <v>17.2</v>
      </c>
      <c r="H597" s="93"/>
      <c r="I597" s="3"/>
      <c r="J597" s="3"/>
      <c r="K597" s="3"/>
      <c r="L597" s="3"/>
      <c r="M597" s="3"/>
    </row>
    <row r="598" spans="1:13" ht="36" customHeight="1" x14ac:dyDescent="0.25">
      <c r="A598" s="23" t="s">
        <v>163</v>
      </c>
      <c r="B598" s="21"/>
      <c r="C598" s="21"/>
      <c r="D598" s="21">
        <f>D599+D600</f>
        <v>78.2</v>
      </c>
      <c r="E598" s="30">
        <f>E599+E600</f>
        <v>78.099999999999994</v>
      </c>
      <c r="F598" s="21">
        <f t="shared" si="220"/>
        <v>78.2</v>
      </c>
      <c r="G598" s="29">
        <f t="shared" si="221"/>
        <v>78.099999999999994</v>
      </c>
      <c r="H598" s="93"/>
      <c r="I598" s="3"/>
      <c r="J598" s="3"/>
      <c r="K598" s="3"/>
      <c r="L598" s="3"/>
      <c r="M598" s="3"/>
    </row>
    <row r="599" spans="1:13" ht="18" customHeight="1" x14ac:dyDescent="0.25">
      <c r="A599" s="23" t="s">
        <v>14</v>
      </c>
      <c r="B599" s="21"/>
      <c r="C599" s="21"/>
      <c r="D599" s="30">
        <v>60</v>
      </c>
      <c r="E599" s="30">
        <v>60</v>
      </c>
      <c r="F599" s="30">
        <f t="shared" si="220"/>
        <v>60</v>
      </c>
      <c r="G599" s="29">
        <f t="shared" si="221"/>
        <v>60</v>
      </c>
      <c r="H599" s="93"/>
      <c r="I599" s="3"/>
      <c r="J599" s="3"/>
      <c r="K599" s="3"/>
      <c r="L599" s="3"/>
      <c r="M599" s="3"/>
    </row>
    <row r="600" spans="1:13" ht="21" customHeight="1" x14ac:dyDescent="0.25">
      <c r="A600" s="23" t="s">
        <v>17</v>
      </c>
      <c r="B600" s="21"/>
      <c r="C600" s="21"/>
      <c r="D600" s="21">
        <v>18.2</v>
      </c>
      <c r="E600" s="21">
        <v>18.100000000000001</v>
      </c>
      <c r="F600" s="21">
        <f t="shared" si="220"/>
        <v>18.2</v>
      </c>
      <c r="G600" s="29">
        <f t="shared" si="221"/>
        <v>18.100000000000001</v>
      </c>
      <c r="H600" s="93"/>
      <c r="I600" s="3"/>
      <c r="J600" s="3"/>
      <c r="K600" s="3"/>
      <c r="L600" s="3"/>
      <c r="M600" s="3"/>
    </row>
    <row r="601" spans="1:13" ht="23.25" hidden="1" customHeight="1" x14ac:dyDescent="0.25">
      <c r="A601" s="23" t="s">
        <v>164</v>
      </c>
      <c r="B601" s="21"/>
      <c r="C601" s="21"/>
      <c r="D601" s="21">
        <f>D602+D603</f>
        <v>0</v>
      </c>
      <c r="E601" s="21">
        <f>E602+E603</f>
        <v>0</v>
      </c>
      <c r="F601" s="21">
        <f t="shared" si="220"/>
        <v>0</v>
      </c>
      <c r="G601" s="29">
        <f t="shared" si="221"/>
        <v>0</v>
      </c>
      <c r="H601" s="93"/>
      <c r="I601" s="3"/>
      <c r="J601" s="3"/>
      <c r="K601" s="3"/>
      <c r="L601" s="3"/>
      <c r="M601" s="3"/>
    </row>
    <row r="602" spans="1:13" ht="22.5" hidden="1" customHeight="1" x14ac:dyDescent="0.25">
      <c r="A602" s="23" t="s">
        <v>14</v>
      </c>
      <c r="B602" s="21"/>
      <c r="C602" s="21"/>
      <c r="D602" s="30"/>
      <c r="E602" s="30"/>
      <c r="F602" s="30">
        <f t="shared" si="220"/>
        <v>0</v>
      </c>
      <c r="G602" s="29">
        <f t="shared" si="221"/>
        <v>0</v>
      </c>
      <c r="H602" s="93"/>
      <c r="I602" s="3"/>
      <c r="J602" s="3"/>
      <c r="K602" s="3"/>
      <c r="L602" s="3"/>
      <c r="M602" s="3"/>
    </row>
    <row r="603" spans="1:13" ht="22.5" hidden="1" customHeight="1" x14ac:dyDescent="0.25">
      <c r="A603" s="23" t="s">
        <v>17</v>
      </c>
      <c r="B603" s="21"/>
      <c r="C603" s="21"/>
      <c r="D603" s="21"/>
      <c r="E603" s="21"/>
      <c r="F603" s="21">
        <f t="shared" si="220"/>
        <v>0</v>
      </c>
      <c r="G603" s="29">
        <f t="shared" si="221"/>
        <v>0</v>
      </c>
      <c r="H603" s="93"/>
      <c r="I603" s="3"/>
      <c r="J603" s="3"/>
      <c r="K603" s="3"/>
      <c r="L603" s="3"/>
      <c r="M603" s="3"/>
    </row>
    <row r="604" spans="1:13" ht="13.5" hidden="1" customHeight="1" x14ac:dyDescent="0.25">
      <c r="A604" s="23"/>
      <c r="B604" s="21"/>
      <c r="C604" s="21"/>
      <c r="D604" s="21"/>
      <c r="E604" s="21"/>
      <c r="F604" s="21">
        <f t="shared" si="220"/>
        <v>0</v>
      </c>
      <c r="G604" s="29">
        <f t="shared" si="221"/>
        <v>0</v>
      </c>
      <c r="H604" s="93"/>
      <c r="I604" s="3"/>
      <c r="J604" s="3"/>
      <c r="K604" s="3"/>
      <c r="L604" s="3"/>
      <c r="M604" s="3"/>
    </row>
    <row r="605" spans="1:13" ht="33" customHeight="1" x14ac:dyDescent="0.25">
      <c r="A605" s="47" t="s">
        <v>250</v>
      </c>
      <c r="B605" s="20">
        <f>SUM(B606:B607)+B608</f>
        <v>9.6199999999999992</v>
      </c>
      <c r="C605" s="20">
        <f t="shared" ref="C605:E605" si="225">SUM(C606:C607)+C608</f>
        <v>9.42</v>
      </c>
      <c r="D605" s="20">
        <f t="shared" si="225"/>
        <v>20.7</v>
      </c>
      <c r="E605" s="20">
        <f t="shared" si="225"/>
        <v>20.7</v>
      </c>
      <c r="F605" s="31">
        <f>SUM(F606:F607)+F608</f>
        <v>30.32</v>
      </c>
      <c r="G605" s="31">
        <f>SUM(G606:G607)+G608</f>
        <v>30.119999999999997</v>
      </c>
      <c r="H605" s="93"/>
      <c r="I605" s="3"/>
      <c r="J605" s="3"/>
      <c r="K605" s="3"/>
      <c r="L605" s="3"/>
      <c r="M605" s="3"/>
    </row>
    <row r="606" spans="1:13" ht="23.25" customHeight="1" x14ac:dyDescent="0.25">
      <c r="A606" s="23" t="s">
        <v>261</v>
      </c>
      <c r="B606" s="21">
        <v>9.6</v>
      </c>
      <c r="C606" s="21">
        <v>9.4</v>
      </c>
      <c r="D606" s="21"/>
      <c r="E606" s="21"/>
      <c r="F606" s="30">
        <f t="shared" ref="F606" si="226">B606+D606</f>
        <v>9.6</v>
      </c>
      <c r="G606" s="29">
        <f t="shared" ref="G606" si="227">C606+E606</f>
        <v>9.4</v>
      </c>
      <c r="H606" s="93"/>
      <c r="I606" s="3"/>
      <c r="J606" s="3"/>
      <c r="K606" s="3"/>
      <c r="L606" s="3"/>
      <c r="M606" s="3"/>
    </row>
    <row r="607" spans="1:13" ht="22.5" customHeight="1" x14ac:dyDescent="0.25">
      <c r="A607" s="23" t="s">
        <v>208</v>
      </c>
      <c r="B607" s="21"/>
      <c r="C607" s="21"/>
      <c r="D607" s="21"/>
      <c r="E607" s="21"/>
      <c r="F607" s="30">
        <f t="shared" ref="F607:G616" si="228">B607+D607</f>
        <v>0</v>
      </c>
      <c r="G607" s="29">
        <f t="shared" si="228"/>
        <v>0</v>
      </c>
      <c r="H607" s="93"/>
      <c r="I607" s="3"/>
      <c r="J607" s="3"/>
      <c r="K607" s="3"/>
      <c r="L607" s="3"/>
      <c r="M607" s="3"/>
    </row>
    <row r="608" spans="1:13" ht="29.25" customHeight="1" x14ac:dyDescent="0.25">
      <c r="A608" s="23" t="s">
        <v>162</v>
      </c>
      <c r="B608" s="69">
        <f>B609+B610</f>
        <v>0.02</v>
      </c>
      <c r="C608" s="69">
        <f>C609+C610</f>
        <v>0.02</v>
      </c>
      <c r="D608" s="21">
        <f>D609+D610</f>
        <v>20.7</v>
      </c>
      <c r="E608" s="21">
        <f>E609+E610</f>
        <v>20.7</v>
      </c>
      <c r="F608" s="21">
        <f>F609+F610</f>
        <v>20.72</v>
      </c>
      <c r="G608" s="29">
        <f t="shared" ref="G608:G610" si="229">C608+E608</f>
        <v>20.72</v>
      </c>
      <c r="H608" s="93"/>
      <c r="I608" s="3"/>
      <c r="J608" s="3"/>
      <c r="K608" s="3"/>
      <c r="L608" s="3"/>
      <c r="M608" s="3"/>
    </row>
    <row r="609" spans="1:13" ht="18" customHeight="1" x14ac:dyDescent="0.25">
      <c r="A609" s="23" t="s">
        <v>14</v>
      </c>
      <c r="B609" s="21">
        <v>1.6E-2</v>
      </c>
      <c r="C609" s="21">
        <v>1.6E-2</v>
      </c>
      <c r="D609" s="21">
        <v>16.2</v>
      </c>
      <c r="E609" s="30">
        <v>16.2</v>
      </c>
      <c r="F609" s="30">
        <f>B609+D609</f>
        <v>16.215999999999998</v>
      </c>
      <c r="G609" s="29">
        <f t="shared" si="229"/>
        <v>16.215999999999998</v>
      </c>
      <c r="H609" s="93"/>
      <c r="I609" s="3"/>
      <c r="J609" s="3"/>
      <c r="K609" s="3"/>
      <c r="L609" s="3"/>
      <c r="M609" s="3"/>
    </row>
    <row r="610" spans="1:13" ht="18" customHeight="1" x14ac:dyDescent="0.25">
      <c r="A610" s="23" t="s">
        <v>17</v>
      </c>
      <c r="B610" s="21">
        <v>4.0000000000000001E-3</v>
      </c>
      <c r="C610" s="21">
        <v>4.0000000000000001E-3</v>
      </c>
      <c r="D610" s="21">
        <v>4.5</v>
      </c>
      <c r="E610" s="30">
        <v>4.5</v>
      </c>
      <c r="F610" s="30">
        <f t="shared" ref="F610" si="230">B610+D610</f>
        <v>4.5039999999999996</v>
      </c>
      <c r="G610" s="29">
        <f t="shared" si="229"/>
        <v>4.5039999999999996</v>
      </c>
      <c r="H610" s="93"/>
      <c r="I610" s="3"/>
      <c r="J610" s="3"/>
      <c r="K610" s="3"/>
      <c r="L610" s="3"/>
      <c r="M610" s="3"/>
    </row>
    <row r="611" spans="1:13" ht="20.25" customHeight="1" x14ac:dyDescent="0.25">
      <c r="A611" s="47" t="s">
        <v>251</v>
      </c>
      <c r="B611" s="20">
        <f>B613+B612+B614</f>
        <v>4.1000000000000002E-2</v>
      </c>
      <c r="C611" s="20">
        <f t="shared" ref="C611" si="231">C613+C612</f>
        <v>0</v>
      </c>
      <c r="D611" s="20">
        <f>D613+D612+D614</f>
        <v>40.799999999999997</v>
      </c>
      <c r="E611" s="20">
        <f>E613+E612+E614</f>
        <v>40.799999999999997</v>
      </c>
      <c r="F611" s="31">
        <f>F613+F612+F614</f>
        <v>40.840999999999994</v>
      </c>
      <c r="G611" s="31">
        <f>G613+G612+G614</f>
        <v>40.840999999999994</v>
      </c>
      <c r="H611" s="93"/>
      <c r="I611" s="3"/>
      <c r="J611" s="3"/>
      <c r="K611" s="3"/>
      <c r="L611" s="3"/>
      <c r="M611" s="3"/>
    </row>
    <row r="612" spans="1:13" ht="20.25" customHeight="1" x14ac:dyDescent="0.25">
      <c r="A612" s="23" t="s">
        <v>261</v>
      </c>
      <c r="B612" s="21"/>
      <c r="C612" s="21"/>
      <c r="D612" s="21"/>
      <c r="E612" s="21"/>
      <c r="F612" s="30">
        <f>B612+D612</f>
        <v>0</v>
      </c>
      <c r="G612" s="29">
        <f t="shared" ref="G612" si="232">C612+E612</f>
        <v>0</v>
      </c>
      <c r="H612" s="93"/>
      <c r="I612" s="3"/>
      <c r="J612" s="3"/>
      <c r="K612" s="3"/>
      <c r="L612" s="3"/>
      <c r="M612" s="3"/>
    </row>
    <row r="613" spans="1:13" ht="18" customHeight="1" x14ac:dyDescent="0.25">
      <c r="A613" s="23" t="s">
        <v>208</v>
      </c>
      <c r="B613" s="21"/>
      <c r="C613" s="21"/>
      <c r="D613" s="21"/>
      <c r="E613" s="21"/>
      <c r="F613" s="30">
        <f t="shared" si="228"/>
        <v>0</v>
      </c>
      <c r="G613" s="29">
        <f t="shared" si="228"/>
        <v>0</v>
      </c>
      <c r="H613" s="93"/>
      <c r="I613" s="3"/>
      <c r="J613" s="3"/>
      <c r="K613" s="3"/>
      <c r="L613" s="3"/>
      <c r="M613" s="3"/>
    </row>
    <row r="614" spans="1:13" ht="29.25" customHeight="1" x14ac:dyDescent="0.25">
      <c r="A614" s="23" t="s">
        <v>162</v>
      </c>
      <c r="B614" s="21">
        <f>B615+B616</f>
        <v>4.1000000000000002E-2</v>
      </c>
      <c r="C614" s="21">
        <f>C615+C616</f>
        <v>4.1000000000000002E-2</v>
      </c>
      <c r="D614" s="21">
        <f>D615+D616</f>
        <v>40.799999999999997</v>
      </c>
      <c r="E614" s="21">
        <f>E615+E616</f>
        <v>40.799999999999997</v>
      </c>
      <c r="F614" s="30">
        <f t="shared" si="228"/>
        <v>40.840999999999994</v>
      </c>
      <c r="G614" s="29">
        <f t="shared" si="228"/>
        <v>40.840999999999994</v>
      </c>
      <c r="H614" s="93"/>
      <c r="I614" s="3"/>
      <c r="J614" s="3"/>
      <c r="K614" s="3"/>
      <c r="L614" s="3"/>
      <c r="M614" s="3"/>
    </row>
    <row r="615" spans="1:13" ht="18" customHeight="1" x14ac:dyDescent="0.25">
      <c r="A615" s="23" t="s">
        <v>14</v>
      </c>
      <c r="B615" s="21">
        <v>3.1E-2</v>
      </c>
      <c r="C615" s="21">
        <v>3.1E-2</v>
      </c>
      <c r="D615" s="21">
        <v>31.3</v>
      </c>
      <c r="E615" s="21">
        <v>31.3</v>
      </c>
      <c r="F615" s="30">
        <f t="shared" si="228"/>
        <v>31.331</v>
      </c>
      <c r="G615" s="29">
        <f t="shared" si="228"/>
        <v>31.331</v>
      </c>
      <c r="H615" s="93"/>
      <c r="I615" s="3"/>
      <c r="J615" s="3"/>
      <c r="K615" s="3"/>
      <c r="L615" s="3"/>
      <c r="M615" s="3"/>
    </row>
    <row r="616" spans="1:13" ht="18" customHeight="1" x14ac:dyDescent="0.25">
      <c r="A616" s="23" t="s">
        <v>17</v>
      </c>
      <c r="B616" s="21">
        <v>0.01</v>
      </c>
      <c r="C616" s="21">
        <v>0.01</v>
      </c>
      <c r="D616" s="21">
        <v>9.5</v>
      </c>
      <c r="E616" s="21">
        <v>9.5</v>
      </c>
      <c r="F616" s="30">
        <f t="shared" si="228"/>
        <v>9.51</v>
      </c>
      <c r="G616" s="29">
        <f t="shared" si="228"/>
        <v>9.51</v>
      </c>
      <c r="H616" s="93"/>
      <c r="I616" s="3"/>
      <c r="J616" s="3"/>
      <c r="K616" s="3"/>
      <c r="L616" s="3"/>
      <c r="M616" s="3"/>
    </row>
    <row r="617" spans="1:13" ht="30.75" customHeight="1" x14ac:dyDescent="0.25">
      <c r="A617" s="49" t="s">
        <v>247</v>
      </c>
      <c r="B617" s="31">
        <f>B619+B621+B624+B627+B620+B618</f>
        <v>39.200000000000003</v>
      </c>
      <c r="C617" s="31">
        <f t="shared" ref="C617:G617" si="233">C619+C621+C624+C627+C620+C618</f>
        <v>39.099999999999994</v>
      </c>
      <c r="D617" s="31">
        <f t="shared" si="233"/>
        <v>432.90000000000003</v>
      </c>
      <c r="E617" s="31">
        <f t="shared" si="233"/>
        <v>432.90000000000003</v>
      </c>
      <c r="F617" s="31">
        <f t="shared" si="233"/>
        <v>472.1</v>
      </c>
      <c r="G617" s="31">
        <f t="shared" si="233"/>
        <v>472</v>
      </c>
      <c r="H617" s="93"/>
      <c r="I617" s="3"/>
      <c r="J617" s="3"/>
      <c r="K617" s="3"/>
      <c r="L617" s="3"/>
      <c r="M617" s="3"/>
    </row>
    <row r="618" spans="1:13" ht="30.75" customHeight="1" x14ac:dyDescent="0.25">
      <c r="A618" s="23" t="s">
        <v>335</v>
      </c>
      <c r="B618" s="21">
        <v>19.5</v>
      </c>
      <c r="C618" s="21">
        <v>19.399999999999999</v>
      </c>
      <c r="D618" s="20"/>
      <c r="E618" s="20"/>
      <c r="F618" s="30">
        <f t="shared" ref="F618" si="234">B618+D618</f>
        <v>19.5</v>
      </c>
      <c r="G618" s="29">
        <f t="shared" ref="G618" si="235">C618+E618</f>
        <v>19.399999999999999</v>
      </c>
      <c r="H618" s="93"/>
      <c r="I618" s="3"/>
      <c r="J618" s="3"/>
      <c r="K618" s="3"/>
      <c r="L618" s="3"/>
      <c r="M618" s="3"/>
    </row>
    <row r="619" spans="1:13" ht="19.5" customHeight="1" x14ac:dyDescent="0.25">
      <c r="A619" s="23" t="s">
        <v>138</v>
      </c>
      <c r="B619" s="21"/>
      <c r="C619" s="21"/>
      <c r="D619" s="21"/>
      <c r="E619" s="21"/>
      <c r="F619" s="30">
        <f t="shared" ref="F619:F626" si="236">B619+D619</f>
        <v>0</v>
      </c>
      <c r="G619" s="29">
        <f t="shared" ref="G619:G626" si="237">C619+E619</f>
        <v>0</v>
      </c>
      <c r="H619" s="93"/>
      <c r="I619" s="3"/>
      <c r="J619" s="3"/>
      <c r="K619" s="3"/>
      <c r="L619" s="3"/>
      <c r="M619" s="3"/>
    </row>
    <row r="620" spans="1:13" ht="19.5" customHeight="1" x14ac:dyDescent="0.25">
      <c r="A620" s="23" t="s">
        <v>208</v>
      </c>
      <c r="B620" s="21">
        <v>6.7</v>
      </c>
      <c r="C620" s="21">
        <v>6.7</v>
      </c>
      <c r="D620" s="21"/>
      <c r="E620" s="21"/>
      <c r="F620" s="30">
        <f t="shared" si="236"/>
        <v>6.7</v>
      </c>
      <c r="G620" s="29">
        <f t="shared" si="237"/>
        <v>6.7</v>
      </c>
      <c r="H620" s="93"/>
      <c r="I620" s="3"/>
      <c r="J620" s="3"/>
      <c r="K620" s="3"/>
      <c r="L620" s="3"/>
      <c r="M620" s="3"/>
    </row>
    <row r="621" spans="1:13" ht="37.5" customHeight="1" x14ac:dyDescent="0.25">
      <c r="A621" s="23" t="s">
        <v>162</v>
      </c>
      <c r="B621" s="21"/>
      <c r="C621" s="21"/>
      <c r="D621" s="21">
        <f>D622+D623</f>
        <v>81.3</v>
      </c>
      <c r="E621" s="21">
        <f>E622+E623</f>
        <v>81.3</v>
      </c>
      <c r="F621" s="21">
        <f t="shared" si="236"/>
        <v>81.3</v>
      </c>
      <c r="G621" s="29">
        <f t="shared" si="237"/>
        <v>81.3</v>
      </c>
      <c r="H621" s="93"/>
      <c r="I621" s="3"/>
      <c r="J621" s="3"/>
      <c r="K621" s="3"/>
      <c r="L621" s="3"/>
      <c r="M621" s="3"/>
    </row>
    <row r="622" spans="1:13" ht="20.25" customHeight="1" x14ac:dyDescent="0.25">
      <c r="A622" s="23" t="s">
        <v>14</v>
      </c>
      <c r="B622" s="21"/>
      <c r="C622" s="21"/>
      <c r="D622" s="30">
        <v>62.4</v>
      </c>
      <c r="E622" s="21">
        <v>62.4</v>
      </c>
      <c r="F622" s="21">
        <f t="shared" si="236"/>
        <v>62.4</v>
      </c>
      <c r="G622" s="29">
        <f t="shared" si="237"/>
        <v>62.4</v>
      </c>
      <c r="H622" s="93"/>
      <c r="I622" s="3"/>
      <c r="J622" s="3"/>
      <c r="K622" s="3"/>
      <c r="L622" s="3"/>
      <c r="M622" s="3"/>
    </row>
    <row r="623" spans="1:13" ht="19.5" customHeight="1" x14ac:dyDescent="0.25">
      <c r="A623" s="23" t="s">
        <v>17</v>
      </c>
      <c r="B623" s="21"/>
      <c r="C623" s="21"/>
      <c r="D623" s="30">
        <v>18.899999999999999</v>
      </c>
      <c r="E623" s="21">
        <v>18.899999999999999</v>
      </c>
      <c r="F623" s="21">
        <f t="shared" si="236"/>
        <v>18.899999999999999</v>
      </c>
      <c r="G623" s="29">
        <f t="shared" si="237"/>
        <v>18.899999999999999</v>
      </c>
      <c r="H623" s="93"/>
      <c r="I623" s="3"/>
      <c r="J623" s="3"/>
      <c r="K623" s="3"/>
      <c r="L623" s="3"/>
      <c r="M623" s="3"/>
    </row>
    <row r="624" spans="1:13" ht="34.5" customHeight="1" x14ac:dyDescent="0.25">
      <c r="A624" s="23" t="s">
        <v>163</v>
      </c>
      <c r="B624" s="21"/>
      <c r="C624" s="21"/>
      <c r="D624" s="30">
        <f>D625+D626</f>
        <v>312.5</v>
      </c>
      <c r="E624" s="30">
        <f>E625+E626</f>
        <v>312.5</v>
      </c>
      <c r="F624" s="30">
        <f t="shared" si="236"/>
        <v>312.5</v>
      </c>
      <c r="G624" s="29">
        <f t="shared" si="237"/>
        <v>312.5</v>
      </c>
      <c r="H624" s="93"/>
      <c r="I624" s="3"/>
      <c r="J624" s="3"/>
      <c r="K624" s="3"/>
      <c r="L624" s="3"/>
      <c r="M624" s="3"/>
    </row>
    <row r="625" spans="1:13" ht="17.25" customHeight="1" x14ac:dyDescent="0.25">
      <c r="A625" s="23" t="s">
        <v>14</v>
      </c>
      <c r="B625" s="21"/>
      <c r="C625" s="21"/>
      <c r="D625" s="30">
        <v>240</v>
      </c>
      <c r="E625" s="30">
        <v>240</v>
      </c>
      <c r="F625" s="30">
        <f t="shared" si="236"/>
        <v>240</v>
      </c>
      <c r="G625" s="29">
        <f t="shared" si="237"/>
        <v>240</v>
      </c>
      <c r="H625" s="93"/>
      <c r="I625" s="3"/>
      <c r="J625" s="3"/>
      <c r="K625" s="3"/>
      <c r="L625" s="3"/>
      <c r="M625" s="3"/>
    </row>
    <row r="626" spans="1:13" ht="15.75" customHeight="1" x14ac:dyDescent="0.25">
      <c r="A626" s="23" t="s">
        <v>17</v>
      </c>
      <c r="B626" s="21"/>
      <c r="C626" s="21"/>
      <c r="D626" s="30">
        <v>72.5</v>
      </c>
      <c r="E626" s="33">
        <v>72.5</v>
      </c>
      <c r="F626" s="30">
        <f t="shared" si="236"/>
        <v>72.5</v>
      </c>
      <c r="G626" s="29">
        <f t="shared" si="237"/>
        <v>72.5</v>
      </c>
      <c r="H626" s="93"/>
      <c r="I626" s="3"/>
      <c r="J626" s="3"/>
      <c r="K626" s="3"/>
      <c r="L626" s="3"/>
      <c r="M626" s="3"/>
    </row>
    <row r="627" spans="1:13" ht="15.75" customHeight="1" x14ac:dyDescent="0.25">
      <c r="A627" s="23" t="s">
        <v>311</v>
      </c>
      <c r="B627" s="30">
        <f>B628+B629</f>
        <v>13</v>
      </c>
      <c r="C627" s="30">
        <f>C628+C629</f>
        <v>13</v>
      </c>
      <c r="D627" s="30">
        <f>D628+D629</f>
        <v>39.1</v>
      </c>
      <c r="E627" s="30">
        <f>E628+E629</f>
        <v>39.1</v>
      </c>
      <c r="F627" s="30">
        <f t="shared" ref="F627:G631" si="238">B627+D627</f>
        <v>52.1</v>
      </c>
      <c r="G627" s="29">
        <f t="shared" si="238"/>
        <v>52.1</v>
      </c>
      <c r="H627" s="93"/>
      <c r="I627" s="3"/>
      <c r="J627" s="3"/>
      <c r="K627" s="3"/>
      <c r="L627" s="3"/>
      <c r="M627" s="3"/>
    </row>
    <row r="628" spans="1:13" ht="15.75" customHeight="1" x14ac:dyDescent="0.25">
      <c r="A628" s="23" t="s">
        <v>14</v>
      </c>
      <c r="B628" s="21">
        <v>10</v>
      </c>
      <c r="C628" s="21">
        <v>10</v>
      </c>
      <c r="D628" s="30">
        <v>30</v>
      </c>
      <c r="E628" s="30">
        <v>30</v>
      </c>
      <c r="F628" s="30">
        <f t="shared" si="238"/>
        <v>40</v>
      </c>
      <c r="G628" s="29">
        <f t="shared" si="238"/>
        <v>40</v>
      </c>
      <c r="H628" s="93"/>
      <c r="I628" s="3"/>
      <c r="J628" s="3"/>
      <c r="K628" s="3"/>
      <c r="L628" s="3"/>
      <c r="M628" s="3"/>
    </row>
    <row r="629" spans="1:13" ht="14.25" customHeight="1" x14ac:dyDescent="0.25">
      <c r="A629" s="23" t="s">
        <v>17</v>
      </c>
      <c r="B629" s="21">
        <v>3</v>
      </c>
      <c r="C629" s="21">
        <v>3</v>
      </c>
      <c r="D629" s="30">
        <v>9.1</v>
      </c>
      <c r="E629" s="30">
        <v>9.1</v>
      </c>
      <c r="F629" s="30">
        <f t="shared" si="238"/>
        <v>12.1</v>
      </c>
      <c r="G629" s="29">
        <f t="shared" si="238"/>
        <v>12.1</v>
      </c>
      <c r="H629" s="93"/>
      <c r="I629" s="3"/>
      <c r="J629" s="3"/>
      <c r="K629" s="3"/>
      <c r="L629" s="3"/>
      <c r="M629" s="3"/>
    </row>
    <row r="630" spans="1:13" ht="18.75" hidden="1" customHeight="1" x14ac:dyDescent="0.25">
      <c r="A630" s="22" t="s">
        <v>0</v>
      </c>
      <c r="B630" s="20">
        <f>B631</f>
        <v>0</v>
      </c>
      <c r="C630" s="20">
        <f>C631</f>
        <v>0</v>
      </c>
      <c r="D630" s="21"/>
      <c r="E630" s="21"/>
      <c r="F630" s="21">
        <f t="shared" si="238"/>
        <v>0</v>
      </c>
      <c r="G630" s="29">
        <f t="shared" si="238"/>
        <v>0</v>
      </c>
      <c r="H630" s="93"/>
      <c r="I630" s="3"/>
      <c r="J630" s="3"/>
      <c r="K630" s="3"/>
      <c r="L630" s="3"/>
      <c r="M630" s="3"/>
    </row>
    <row r="631" spans="1:13" ht="21.75" hidden="1" customHeight="1" x14ac:dyDescent="0.25">
      <c r="A631" s="23" t="s">
        <v>100</v>
      </c>
      <c r="B631" s="21"/>
      <c r="C631" s="21"/>
      <c r="D631" s="21"/>
      <c r="E631" s="21"/>
      <c r="F631" s="21">
        <f t="shared" si="238"/>
        <v>0</v>
      </c>
      <c r="G631" s="29">
        <f t="shared" si="238"/>
        <v>0</v>
      </c>
      <c r="H631" s="93"/>
      <c r="I631" s="3"/>
      <c r="J631" s="3"/>
      <c r="K631" s="3"/>
      <c r="L631" s="3"/>
      <c r="M631" s="3"/>
    </row>
    <row r="632" spans="1:13" s="5" customFormat="1" ht="30" customHeight="1" x14ac:dyDescent="0.25">
      <c r="A632" s="72" t="s">
        <v>259</v>
      </c>
      <c r="B632" s="31">
        <f t="shared" ref="B632:G632" si="239">B633+B679+B682+B689+B696+B699+B702</f>
        <v>8098.3999999999987</v>
      </c>
      <c r="C632" s="31">
        <f t="shared" si="239"/>
        <v>8015</v>
      </c>
      <c r="D632" s="31">
        <f t="shared" si="239"/>
        <v>23704.300000000003</v>
      </c>
      <c r="E632" s="31">
        <f t="shared" si="239"/>
        <v>23704.2</v>
      </c>
      <c r="F632" s="31">
        <f t="shared" si="239"/>
        <v>31802.700000000008</v>
      </c>
      <c r="G632" s="31">
        <f t="shared" si="239"/>
        <v>31719.200000000008</v>
      </c>
      <c r="H632" s="93"/>
      <c r="I632" s="3"/>
      <c r="J632" s="3"/>
      <c r="K632" s="3"/>
      <c r="L632" s="3"/>
      <c r="M632" s="3"/>
    </row>
    <row r="633" spans="1:13" ht="20.25" customHeight="1" x14ac:dyDescent="0.25">
      <c r="A633" s="109" t="s">
        <v>254</v>
      </c>
      <c r="B633" s="104">
        <f>B634</f>
        <v>6978.1999999999989</v>
      </c>
      <c r="C633" s="104">
        <f t="shared" ref="C633:G633" si="240">C634</f>
        <v>6940.8</v>
      </c>
      <c r="D633" s="104">
        <f t="shared" si="240"/>
        <v>16578.800000000003</v>
      </c>
      <c r="E633" s="104">
        <f t="shared" si="240"/>
        <v>16578.7</v>
      </c>
      <c r="F633" s="104">
        <f t="shared" si="240"/>
        <v>23557.000000000007</v>
      </c>
      <c r="G633" s="104">
        <f t="shared" si="240"/>
        <v>23519.500000000007</v>
      </c>
      <c r="H633" s="93"/>
      <c r="I633" s="3"/>
      <c r="J633" s="3"/>
      <c r="K633" s="3"/>
      <c r="L633" s="3"/>
      <c r="M633" s="3"/>
    </row>
    <row r="634" spans="1:13" ht="47.25" customHeight="1" x14ac:dyDescent="0.25">
      <c r="A634" s="22" t="s">
        <v>69</v>
      </c>
      <c r="B634" s="31">
        <f>B636+B637+B639+B640+B644+B649+B652+B666+B668+B671</f>
        <v>6978.1999999999989</v>
      </c>
      <c r="C634" s="31">
        <f>C636+C637+C639+C640+C644+C649+C652+C666+C668+C671</f>
        <v>6940.8</v>
      </c>
      <c r="D634" s="31">
        <f>D636+D637+D639+D640+D644+D649+D652+D666+D668+D671+D663</f>
        <v>16578.800000000003</v>
      </c>
      <c r="E634" s="31">
        <f>E636+E637+E639+E640+E644+E649+E652+E666+E668+E671+E663</f>
        <v>16578.7</v>
      </c>
      <c r="F634" s="31">
        <f t="shared" ref="F634:G634" si="241">F636+F637+F639+F640+F644+F649+F652+F666+F668+F671+F663</f>
        <v>23557.000000000007</v>
      </c>
      <c r="G634" s="31">
        <f t="shared" si="241"/>
        <v>23519.500000000007</v>
      </c>
      <c r="H634" s="93"/>
      <c r="I634" s="3"/>
      <c r="J634" s="3"/>
      <c r="K634" s="3"/>
      <c r="L634" s="3"/>
      <c r="M634" s="3"/>
    </row>
    <row r="635" spans="1:13" ht="21.75" hidden="1" customHeight="1" x14ac:dyDescent="0.25">
      <c r="A635" s="22"/>
      <c r="B635" s="21"/>
      <c r="C635" s="20"/>
      <c r="D635" s="21"/>
      <c r="E635" s="20"/>
      <c r="F635" s="21"/>
      <c r="G635" s="29"/>
      <c r="H635" s="93"/>
      <c r="I635" s="3"/>
      <c r="J635" s="3"/>
      <c r="K635" s="3"/>
      <c r="L635" s="3"/>
      <c r="M635" s="3"/>
    </row>
    <row r="636" spans="1:13" ht="17.25" customHeight="1" x14ac:dyDescent="0.25">
      <c r="A636" s="22" t="s">
        <v>14</v>
      </c>
      <c r="B636" s="29">
        <v>4785.2</v>
      </c>
      <c r="C636" s="21">
        <v>4777.7</v>
      </c>
      <c r="D636" s="21">
        <v>8230</v>
      </c>
      <c r="E636" s="21">
        <v>8230</v>
      </c>
      <c r="F636" s="30">
        <f>B636+D636</f>
        <v>13015.2</v>
      </c>
      <c r="G636" s="29">
        <f t="shared" ref="G636:G648" si="242">C636+E636</f>
        <v>13007.7</v>
      </c>
      <c r="H636" s="93"/>
      <c r="I636" s="3"/>
      <c r="J636" s="3"/>
      <c r="K636" s="3"/>
      <c r="L636" s="3"/>
      <c r="M636" s="3"/>
    </row>
    <row r="637" spans="1:13" ht="15.75" customHeight="1" x14ac:dyDescent="0.25">
      <c r="A637" s="22" t="s">
        <v>15</v>
      </c>
      <c r="B637" s="20">
        <f>B638</f>
        <v>0.6</v>
      </c>
      <c r="C637" s="20">
        <f t="shared" ref="C637:G637" si="243">C638</f>
        <v>0.6</v>
      </c>
      <c r="D637" s="20">
        <f t="shared" si="243"/>
        <v>0</v>
      </c>
      <c r="E637" s="20">
        <f t="shared" si="243"/>
        <v>0</v>
      </c>
      <c r="F637" s="20">
        <f t="shared" si="243"/>
        <v>0.6</v>
      </c>
      <c r="G637" s="20">
        <f t="shared" si="243"/>
        <v>0.6</v>
      </c>
      <c r="H637" s="93"/>
      <c r="I637" s="3"/>
      <c r="J637" s="3"/>
      <c r="K637" s="3"/>
      <c r="L637" s="3"/>
      <c r="M637" s="3"/>
    </row>
    <row r="638" spans="1:13" ht="17.25" customHeight="1" x14ac:dyDescent="0.25">
      <c r="A638" s="23" t="s">
        <v>16</v>
      </c>
      <c r="B638" s="21">
        <v>0.6</v>
      </c>
      <c r="C638" s="21">
        <v>0.6</v>
      </c>
      <c r="D638" s="21"/>
      <c r="E638" s="21"/>
      <c r="F638" s="21">
        <f t="shared" ref="F638:F648" si="244">B638+D638</f>
        <v>0.6</v>
      </c>
      <c r="G638" s="29">
        <f t="shared" si="242"/>
        <v>0.6</v>
      </c>
      <c r="H638" s="93"/>
      <c r="I638" s="3"/>
      <c r="J638" s="3"/>
      <c r="K638" s="3"/>
      <c r="L638" s="3"/>
      <c r="M638" s="3"/>
    </row>
    <row r="639" spans="1:13" ht="21" customHeight="1" x14ac:dyDescent="0.25">
      <c r="A639" s="22" t="s">
        <v>17</v>
      </c>
      <c r="B639" s="29">
        <v>1418.5</v>
      </c>
      <c r="C639" s="21">
        <v>1413.9</v>
      </c>
      <c r="D639" s="21">
        <v>2488.6</v>
      </c>
      <c r="E639" s="21">
        <v>2488.6</v>
      </c>
      <c r="F639" s="21">
        <f t="shared" si="244"/>
        <v>3907.1</v>
      </c>
      <c r="G639" s="29">
        <f t="shared" si="242"/>
        <v>3902.5</v>
      </c>
      <c r="H639" s="93"/>
      <c r="I639" s="3"/>
      <c r="J639" s="3"/>
      <c r="K639" s="3"/>
      <c r="L639" s="3"/>
      <c r="M639" s="3"/>
    </row>
    <row r="640" spans="1:13" ht="18" customHeight="1" x14ac:dyDescent="0.25">
      <c r="A640" s="22" t="s">
        <v>18</v>
      </c>
      <c r="B640" s="20">
        <f>SUM(B641:B643)</f>
        <v>185.2</v>
      </c>
      <c r="C640" s="20">
        <f>SUM(C641:C643)</f>
        <v>169.7</v>
      </c>
      <c r="D640" s="20">
        <f t="shared" ref="D640:E640" si="245">SUM(D641:D643)</f>
        <v>0</v>
      </c>
      <c r="E640" s="20">
        <f t="shared" si="245"/>
        <v>0</v>
      </c>
      <c r="F640" s="21">
        <f t="shared" si="244"/>
        <v>185.2</v>
      </c>
      <c r="G640" s="29">
        <f t="shared" si="242"/>
        <v>169.7</v>
      </c>
      <c r="H640" s="93"/>
      <c r="I640" s="3"/>
      <c r="J640" s="3"/>
      <c r="K640" s="3"/>
      <c r="L640" s="3"/>
      <c r="M640" s="3"/>
    </row>
    <row r="641" spans="1:13" ht="17.25" customHeight="1" x14ac:dyDescent="0.25">
      <c r="A641" s="23" t="s">
        <v>19</v>
      </c>
      <c r="B641" s="21">
        <v>82.1</v>
      </c>
      <c r="C641" s="21">
        <v>74.599999999999994</v>
      </c>
      <c r="D641" s="21"/>
      <c r="E641" s="21"/>
      <c r="F641" s="21">
        <f t="shared" si="244"/>
        <v>82.1</v>
      </c>
      <c r="G641" s="29">
        <f t="shared" si="242"/>
        <v>74.599999999999994</v>
      </c>
      <c r="H641" s="93"/>
      <c r="I641" s="3"/>
      <c r="J641" s="3"/>
      <c r="K641" s="3"/>
      <c r="L641" s="3"/>
      <c r="M641" s="3"/>
    </row>
    <row r="642" spans="1:13" ht="17.25" customHeight="1" x14ac:dyDescent="0.25">
      <c r="A642" s="23" t="s">
        <v>218</v>
      </c>
      <c r="B642" s="21">
        <v>0.1</v>
      </c>
      <c r="C642" s="21">
        <v>0.1</v>
      </c>
      <c r="D642" s="21"/>
      <c r="E642" s="21"/>
      <c r="F642" s="21">
        <f t="shared" si="244"/>
        <v>0.1</v>
      </c>
      <c r="G642" s="29">
        <f t="shared" si="242"/>
        <v>0.1</v>
      </c>
      <c r="H642" s="93"/>
      <c r="I642" s="3"/>
      <c r="J642" s="3"/>
      <c r="K642" s="3"/>
      <c r="L642" s="3"/>
      <c r="M642" s="3"/>
    </row>
    <row r="643" spans="1:13" ht="21" customHeight="1" x14ac:dyDescent="0.25">
      <c r="A643" s="23" t="s">
        <v>20</v>
      </c>
      <c r="B643" s="21">
        <v>103</v>
      </c>
      <c r="C643" s="21">
        <v>95</v>
      </c>
      <c r="D643" s="21"/>
      <c r="E643" s="21"/>
      <c r="F643" s="21">
        <f t="shared" si="244"/>
        <v>103</v>
      </c>
      <c r="G643" s="29">
        <f t="shared" si="242"/>
        <v>95</v>
      </c>
      <c r="H643" s="93"/>
      <c r="I643" s="3"/>
      <c r="J643" s="3"/>
      <c r="K643" s="3"/>
      <c r="L643" s="3"/>
      <c r="M643" s="3"/>
    </row>
    <row r="644" spans="1:13" ht="18" customHeight="1" x14ac:dyDescent="0.25">
      <c r="A644" s="22" t="s">
        <v>97</v>
      </c>
      <c r="B644" s="31">
        <f>B645+B646</f>
        <v>10.7</v>
      </c>
      <c r="C644" s="20">
        <f>C645+C646</f>
        <v>10.7</v>
      </c>
      <c r="D644" s="20">
        <f>D645+D646</f>
        <v>0</v>
      </c>
      <c r="E644" s="20">
        <f>E645+E646</f>
        <v>0</v>
      </c>
      <c r="F644" s="31">
        <f>B644+D644</f>
        <v>10.7</v>
      </c>
      <c r="G644" s="36">
        <f t="shared" si="242"/>
        <v>10.7</v>
      </c>
      <c r="H644" s="93"/>
      <c r="I644" s="3"/>
      <c r="J644" s="3"/>
      <c r="K644" s="3"/>
      <c r="L644" s="3"/>
      <c r="M644" s="3"/>
    </row>
    <row r="645" spans="1:13" ht="15.75" customHeight="1" x14ac:dyDescent="0.25">
      <c r="A645" s="22" t="s">
        <v>14</v>
      </c>
      <c r="B645" s="29">
        <v>8.1999999999999993</v>
      </c>
      <c r="C645" s="21">
        <v>8.1999999999999993</v>
      </c>
      <c r="D645" s="21"/>
      <c r="E645" s="21"/>
      <c r="F645" s="21">
        <f t="shared" si="244"/>
        <v>8.1999999999999993</v>
      </c>
      <c r="G645" s="29">
        <f t="shared" si="242"/>
        <v>8.1999999999999993</v>
      </c>
      <c r="H645" s="93"/>
      <c r="I645" s="3"/>
      <c r="J645" s="3"/>
      <c r="K645" s="3"/>
      <c r="L645" s="3"/>
      <c r="M645" s="3"/>
    </row>
    <row r="646" spans="1:13" ht="18" customHeight="1" x14ac:dyDescent="0.25">
      <c r="A646" s="22" t="s">
        <v>17</v>
      </c>
      <c r="B646" s="21">
        <v>2.5</v>
      </c>
      <c r="C646" s="21">
        <v>2.5</v>
      </c>
      <c r="D646" s="21"/>
      <c r="E646" s="21"/>
      <c r="F646" s="21">
        <f t="shared" si="244"/>
        <v>2.5</v>
      </c>
      <c r="G646" s="29">
        <f t="shared" si="242"/>
        <v>2.5</v>
      </c>
      <c r="H646" s="93"/>
      <c r="I646" s="3"/>
      <c r="J646" s="3"/>
      <c r="K646" s="3"/>
      <c r="L646" s="3"/>
      <c r="M646" s="3"/>
    </row>
    <row r="647" spans="1:13" ht="17.25" customHeight="1" x14ac:dyDescent="0.25">
      <c r="A647" s="22" t="s">
        <v>21</v>
      </c>
      <c r="B647" s="20">
        <f>B648</f>
        <v>0</v>
      </c>
      <c r="C647" s="20">
        <f>C648</f>
        <v>0</v>
      </c>
      <c r="D647" s="21"/>
      <c r="E647" s="20">
        <f>E648</f>
        <v>0</v>
      </c>
      <c r="F647" s="21">
        <f t="shared" si="244"/>
        <v>0</v>
      </c>
      <c r="G647" s="29">
        <f t="shared" si="242"/>
        <v>0</v>
      </c>
      <c r="H647" s="93"/>
      <c r="I647" s="3"/>
      <c r="J647" s="3"/>
      <c r="K647" s="3"/>
      <c r="L647" s="3"/>
      <c r="M647" s="3"/>
    </row>
    <row r="648" spans="1:13" ht="13.5" customHeight="1" x14ac:dyDescent="0.25">
      <c r="A648" s="23" t="s">
        <v>22</v>
      </c>
      <c r="B648" s="21"/>
      <c r="C648" s="21"/>
      <c r="D648" s="21"/>
      <c r="E648" s="21"/>
      <c r="F648" s="21">
        <f t="shared" si="244"/>
        <v>0</v>
      </c>
      <c r="G648" s="29">
        <f t="shared" si="242"/>
        <v>0</v>
      </c>
      <c r="H648" s="93"/>
      <c r="I648" s="3"/>
      <c r="J648" s="3"/>
      <c r="K648" s="3"/>
      <c r="L648" s="3"/>
      <c r="M648" s="3"/>
    </row>
    <row r="649" spans="1:13" ht="18.75" customHeight="1" x14ac:dyDescent="0.25">
      <c r="A649" s="22" t="s">
        <v>30</v>
      </c>
      <c r="B649" s="20">
        <f>B650+B651</f>
        <v>11.4</v>
      </c>
      <c r="C649" s="20">
        <f t="shared" ref="C649:G649" si="246">C650+C651</f>
        <v>5.8</v>
      </c>
      <c r="D649" s="20">
        <f t="shared" si="246"/>
        <v>0</v>
      </c>
      <c r="E649" s="20">
        <f t="shared" si="246"/>
        <v>0</v>
      </c>
      <c r="F649" s="20">
        <f t="shared" si="246"/>
        <v>11.4</v>
      </c>
      <c r="G649" s="20">
        <f t="shared" si="246"/>
        <v>5.8</v>
      </c>
      <c r="H649" s="93"/>
      <c r="I649" s="3"/>
      <c r="J649" s="3"/>
      <c r="K649" s="3"/>
      <c r="L649" s="3"/>
      <c r="M649" s="3"/>
    </row>
    <row r="650" spans="1:13" ht="15" customHeight="1" x14ac:dyDescent="0.25">
      <c r="A650" s="23" t="s">
        <v>70</v>
      </c>
      <c r="B650" s="21">
        <v>11.4</v>
      </c>
      <c r="C650" s="21">
        <v>5.8</v>
      </c>
      <c r="D650" s="21"/>
      <c r="E650" s="21"/>
      <c r="F650" s="21">
        <f>B650+D650</f>
        <v>11.4</v>
      </c>
      <c r="G650" s="29">
        <f>C650+E650</f>
        <v>5.8</v>
      </c>
      <c r="H650" s="93"/>
      <c r="I650" s="3"/>
      <c r="J650" s="3"/>
      <c r="K650" s="3"/>
      <c r="L650" s="3"/>
      <c r="M650" s="3"/>
    </row>
    <row r="651" spans="1:13" ht="14.25" customHeight="1" x14ac:dyDescent="0.25">
      <c r="A651" s="23" t="s">
        <v>145</v>
      </c>
      <c r="B651" s="21">
        <v>0</v>
      </c>
      <c r="C651" s="21"/>
      <c r="D651" s="21"/>
      <c r="E651" s="21"/>
      <c r="F651" s="21">
        <f>B651+D651</f>
        <v>0</v>
      </c>
      <c r="G651" s="29">
        <f>C651+E651</f>
        <v>0</v>
      </c>
      <c r="H651" s="93"/>
      <c r="I651" s="3"/>
      <c r="J651" s="3"/>
      <c r="K651" s="3"/>
      <c r="L651" s="3"/>
      <c r="M651" s="3"/>
    </row>
    <row r="652" spans="1:13" ht="15" customHeight="1" x14ac:dyDescent="0.25">
      <c r="A652" s="22" t="s">
        <v>32</v>
      </c>
      <c r="B652" s="20">
        <f>SUM(B653:B662)</f>
        <v>467</v>
      </c>
      <c r="C652" s="20">
        <f>SUM(C653:C662)</f>
        <v>466.69999999999993</v>
      </c>
      <c r="D652" s="20">
        <f t="shared" ref="D652:G652" si="247">SUM(D653:D662)</f>
        <v>0</v>
      </c>
      <c r="E652" s="20">
        <f t="shared" si="247"/>
        <v>0</v>
      </c>
      <c r="F652" s="20">
        <f t="shared" si="247"/>
        <v>467</v>
      </c>
      <c r="G652" s="20">
        <f t="shared" si="247"/>
        <v>466.69999999999993</v>
      </c>
      <c r="H652" s="93"/>
      <c r="I652" s="3"/>
      <c r="J652" s="3"/>
      <c r="K652" s="3"/>
      <c r="L652" s="3"/>
      <c r="M652" s="3"/>
    </row>
    <row r="653" spans="1:13" ht="18" customHeight="1" x14ac:dyDescent="0.25">
      <c r="A653" s="23" t="s">
        <v>33</v>
      </c>
      <c r="B653" s="21">
        <v>85.3</v>
      </c>
      <c r="C653" s="21">
        <v>85.3</v>
      </c>
      <c r="D653" s="21"/>
      <c r="E653" s="21"/>
      <c r="F653" s="21">
        <f t="shared" ref="F653:F665" si="248">B653+D653</f>
        <v>85.3</v>
      </c>
      <c r="G653" s="29">
        <f t="shared" ref="G653:G665" si="249">C653+E653</f>
        <v>85.3</v>
      </c>
      <c r="H653" s="93"/>
      <c r="I653" s="3"/>
      <c r="J653" s="3"/>
      <c r="K653" s="3"/>
      <c r="L653" s="3"/>
      <c r="M653" s="3"/>
    </row>
    <row r="654" spans="1:13" ht="15" customHeight="1" x14ac:dyDescent="0.25">
      <c r="A654" s="23" t="s">
        <v>34</v>
      </c>
      <c r="B654" s="21">
        <v>4.4000000000000004</v>
      </c>
      <c r="C654" s="21">
        <v>4.4000000000000004</v>
      </c>
      <c r="D654" s="21"/>
      <c r="E654" s="21"/>
      <c r="F654" s="21">
        <f t="shared" si="248"/>
        <v>4.4000000000000004</v>
      </c>
      <c r="G654" s="29">
        <f t="shared" si="249"/>
        <v>4.4000000000000004</v>
      </c>
      <c r="H654" s="93"/>
      <c r="I654" s="3"/>
      <c r="J654" s="3"/>
      <c r="K654" s="3"/>
      <c r="L654" s="3"/>
      <c r="M654" s="3"/>
    </row>
    <row r="655" spans="1:13" ht="15" customHeight="1" x14ac:dyDescent="0.25">
      <c r="A655" s="23" t="s">
        <v>231</v>
      </c>
      <c r="B655" s="21">
        <v>0</v>
      </c>
      <c r="C655" s="21"/>
      <c r="D655" s="21"/>
      <c r="E655" s="21"/>
      <c r="F655" s="21">
        <f t="shared" si="248"/>
        <v>0</v>
      </c>
      <c r="G655" s="29">
        <f t="shared" si="249"/>
        <v>0</v>
      </c>
      <c r="H655" s="93"/>
      <c r="I655" s="3"/>
      <c r="J655" s="3"/>
      <c r="K655" s="3"/>
      <c r="L655" s="3"/>
      <c r="M655" s="3"/>
    </row>
    <row r="656" spans="1:13" ht="15.75" hidden="1" customHeight="1" x14ac:dyDescent="0.25">
      <c r="A656" s="23" t="s">
        <v>71</v>
      </c>
      <c r="B656" s="21"/>
      <c r="C656" s="21"/>
      <c r="D656" s="21"/>
      <c r="E656" s="21"/>
      <c r="F656" s="21">
        <f t="shared" si="248"/>
        <v>0</v>
      </c>
      <c r="G656" s="29">
        <f t="shared" si="249"/>
        <v>0</v>
      </c>
      <c r="H656" s="93"/>
      <c r="I656" s="3"/>
      <c r="J656" s="3"/>
      <c r="K656" s="3"/>
      <c r="L656" s="3"/>
      <c r="M656" s="3"/>
    </row>
    <row r="657" spans="1:13" ht="17.25" customHeight="1" x14ac:dyDescent="0.25">
      <c r="A657" s="23" t="s">
        <v>230</v>
      </c>
      <c r="B657" s="21">
        <v>29</v>
      </c>
      <c r="C657" s="21">
        <v>29</v>
      </c>
      <c r="D657" s="21"/>
      <c r="E657" s="21"/>
      <c r="F657" s="21">
        <f t="shared" si="248"/>
        <v>29</v>
      </c>
      <c r="G657" s="29">
        <f t="shared" si="249"/>
        <v>29</v>
      </c>
      <c r="H657" s="93"/>
      <c r="I657" s="3"/>
      <c r="J657" s="3"/>
      <c r="K657" s="3"/>
      <c r="L657" s="3"/>
      <c r="M657" s="3"/>
    </row>
    <row r="658" spans="1:13" ht="15.75" customHeight="1" x14ac:dyDescent="0.25">
      <c r="A658" s="23" t="s">
        <v>37</v>
      </c>
      <c r="B658" s="21">
        <v>151.19999999999999</v>
      </c>
      <c r="C658" s="21">
        <v>151.19999999999999</v>
      </c>
      <c r="D658" s="21"/>
      <c r="E658" s="21"/>
      <c r="F658" s="21">
        <f t="shared" si="248"/>
        <v>151.19999999999999</v>
      </c>
      <c r="G658" s="29">
        <f t="shared" si="249"/>
        <v>151.19999999999999</v>
      </c>
      <c r="H658" s="93"/>
      <c r="I658" s="3"/>
      <c r="J658" s="3"/>
      <c r="K658" s="3"/>
      <c r="L658" s="3"/>
      <c r="M658" s="3"/>
    </row>
    <row r="659" spans="1:13" ht="14.1" customHeight="1" x14ac:dyDescent="0.25">
      <c r="A659" s="23" t="s">
        <v>72</v>
      </c>
      <c r="B659" s="21">
        <v>12.3</v>
      </c>
      <c r="C659" s="21">
        <v>12.3</v>
      </c>
      <c r="D659" s="21"/>
      <c r="E659" s="21"/>
      <c r="F659" s="21">
        <f t="shared" si="248"/>
        <v>12.3</v>
      </c>
      <c r="G659" s="29">
        <f t="shared" si="249"/>
        <v>12.3</v>
      </c>
      <c r="H659" s="93"/>
      <c r="I659" s="3"/>
      <c r="J659" s="3"/>
      <c r="K659" s="3"/>
      <c r="L659" s="3"/>
      <c r="M659" s="3"/>
    </row>
    <row r="660" spans="1:13" ht="15" customHeight="1" x14ac:dyDescent="0.25">
      <c r="A660" s="23" t="s">
        <v>119</v>
      </c>
      <c r="B660" s="21">
        <v>4</v>
      </c>
      <c r="C660" s="21">
        <v>4</v>
      </c>
      <c r="D660" s="21"/>
      <c r="E660" s="21"/>
      <c r="F660" s="21">
        <f t="shared" si="248"/>
        <v>4</v>
      </c>
      <c r="G660" s="29">
        <f t="shared" si="249"/>
        <v>4</v>
      </c>
      <c r="H660" s="93"/>
      <c r="I660" s="3"/>
      <c r="J660" s="3"/>
      <c r="K660" s="3"/>
      <c r="L660" s="3"/>
      <c r="M660" s="3"/>
    </row>
    <row r="661" spans="1:13" ht="15" customHeight="1" x14ac:dyDescent="0.25">
      <c r="A661" s="23" t="s">
        <v>303</v>
      </c>
      <c r="B661" s="21">
        <v>61.9</v>
      </c>
      <c r="C661" s="21">
        <v>61.9</v>
      </c>
      <c r="D661" s="21"/>
      <c r="E661" s="21"/>
      <c r="F661" s="21">
        <f t="shared" si="248"/>
        <v>61.9</v>
      </c>
      <c r="G661" s="29">
        <f t="shared" si="249"/>
        <v>61.9</v>
      </c>
      <c r="H661" s="93"/>
      <c r="I661" s="3"/>
      <c r="J661" s="3"/>
      <c r="K661" s="3"/>
      <c r="L661" s="3"/>
      <c r="M661" s="3"/>
    </row>
    <row r="662" spans="1:13" ht="18.75" customHeight="1" x14ac:dyDescent="0.25">
      <c r="A662" s="23" t="s">
        <v>73</v>
      </c>
      <c r="B662" s="21">
        <v>118.9</v>
      </c>
      <c r="C662" s="21">
        <v>118.6</v>
      </c>
      <c r="D662" s="21"/>
      <c r="E662" s="21"/>
      <c r="F662" s="21">
        <f t="shared" si="248"/>
        <v>118.9</v>
      </c>
      <c r="G662" s="29">
        <f t="shared" si="249"/>
        <v>118.6</v>
      </c>
      <c r="H662" s="93"/>
      <c r="I662" s="3"/>
      <c r="J662" s="3"/>
      <c r="K662" s="3"/>
      <c r="L662" s="3"/>
      <c r="M662" s="3"/>
    </row>
    <row r="663" spans="1:13" ht="20.25" customHeight="1" x14ac:dyDescent="0.25">
      <c r="A663" s="22" t="s">
        <v>95</v>
      </c>
      <c r="B663" s="21">
        <f>B664+B665</f>
        <v>0</v>
      </c>
      <c r="C663" s="21"/>
      <c r="D663" s="21">
        <f>D664+D665</f>
        <v>5860.2000000000007</v>
      </c>
      <c r="E663" s="21">
        <f>+E664+E665</f>
        <v>5860.1</v>
      </c>
      <c r="F663" s="21">
        <f t="shared" si="248"/>
        <v>5860.2000000000007</v>
      </c>
      <c r="G663" s="29">
        <f t="shared" si="249"/>
        <v>5860.1</v>
      </c>
      <c r="H663" s="93"/>
      <c r="I663" s="3"/>
      <c r="J663" s="3"/>
      <c r="K663" s="3"/>
      <c r="L663" s="3"/>
      <c r="M663" s="3"/>
    </row>
    <row r="664" spans="1:13" ht="14.25" customHeight="1" x14ac:dyDescent="0.25">
      <c r="A664" s="23" t="s">
        <v>96</v>
      </c>
      <c r="B664" s="21"/>
      <c r="C664" s="21"/>
      <c r="D664" s="21">
        <v>5841.6</v>
      </c>
      <c r="E664" s="21">
        <v>5841.6</v>
      </c>
      <c r="F664" s="21">
        <f t="shared" si="248"/>
        <v>5841.6</v>
      </c>
      <c r="G664" s="29">
        <f t="shared" si="249"/>
        <v>5841.6</v>
      </c>
      <c r="H664" s="93"/>
      <c r="I664" s="3"/>
      <c r="J664" s="3"/>
      <c r="K664" s="3"/>
      <c r="L664" s="3"/>
      <c r="M664" s="3"/>
    </row>
    <row r="665" spans="1:13" ht="17.25" customHeight="1" x14ac:dyDescent="0.25">
      <c r="A665" s="23" t="s">
        <v>200</v>
      </c>
      <c r="B665" s="21"/>
      <c r="C665" s="21"/>
      <c r="D665" s="21">
        <v>18.600000000000001</v>
      </c>
      <c r="E665" s="21">
        <v>18.5</v>
      </c>
      <c r="F665" s="21">
        <f t="shared" si="248"/>
        <v>18.600000000000001</v>
      </c>
      <c r="G665" s="29">
        <f t="shared" si="249"/>
        <v>18.5</v>
      </c>
      <c r="H665" s="93"/>
      <c r="I665" s="3"/>
      <c r="J665" s="3"/>
      <c r="K665" s="3"/>
      <c r="L665" s="3"/>
      <c r="M665" s="3"/>
    </row>
    <row r="666" spans="1:13" ht="15" customHeight="1" x14ac:dyDescent="0.25">
      <c r="A666" s="22" t="s">
        <v>38</v>
      </c>
      <c r="B666" s="20">
        <f t="shared" ref="B666:G666" si="250">B667</f>
        <v>1.4</v>
      </c>
      <c r="C666" s="21">
        <f t="shared" si="250"/>
        <v>0.8</v>
      </c>
      <c r="D666" s="21">
        <f t="shared" si="250"/>
        <v>0</v>
      </c>
      <c r="E666" s="21">
        <f t="shared" si="250"/>
        <v>0</v>
      </c>
      <c r="F666" s="21">
        <f t="shared" si="250"/>
        <v>1.4</v>
      </c>
      <c r="G666" s="21">
        <f t="shared" si="250"/>
        <v>0.8</v>
      </c>
      <c r="H666" s="93"/>
      <c r="I666" s="3"/>
      <c r="J666" s="3"/>
      <c r="K666" s="3"/>
      <c r="L666" s="3"/>
      <c r="M666" s="3"/>
    </row>
    <row r="667" spans="1:13" ht="15" customHeight="1" x14ac:dyDescent="0.25">
      <c r="A667" s="23" t="s">
        <v>57</v>
      </c>
      <c r="B667" s="21">
        <v>1.4</v>
      </c>
      <c r="C667" s="21">
        <v>0.8</v>
      </c>
      <c r="D667" s="21"/>
      <c r="E667" s="21"/>
      <c r="F667" s="21">
        <f t="shared" ref="F667:G669" si="251">B667+D667</f>
        <v>1.4</v>
      </c>
      <c r="G667" s="29">
        <f t="shared" si="251"/>
        <v>0.8</v>
      </c>
      <c r="H667" s="93"/>
      <c r="I667" s="3"/>
      <c r="J667" s="3"/>
      <c r="K667" s="3"/>
      <c r="L667" s="3"/>
      <c r="M667" s="3"/>
    </row>
    <row r="668" spans="1:13" ht="16.350000000000001" customHeight="1" x14ac:dyDescent="0.25">
      <c r="A668" s="22" t="s">
        <v>74</v>
      </c>
      <c r="B668" s="20">
        <f>SUM(B669:B670)</f>
        <v>3.5</v>
      </c>
      <c r="C668" s="20">
        <f>SUM(C669:C670)</f>
        <v>3.5</v>
      </c>
      <c r="D668" s="20">
        <f t="shared" ref="D668:E668" si="252">SUM(D669:D669)</f>
        <v>0</v>
      </c>
      <c r="E668" s="20">
        <f t="shared" si="252"/>
        <v>0</v>
      </c>
      <c r="F668" s="20">
        <f t="shared" ref="F668:G668" si="253">SUM(F669:F670)</f>
        <v>3.5</v>
      </c>
      <c r="G668" s="20">
        <f t="shared" si="253"/>
        <v>3.5</v>
      </c>
      <c r="H668" s="93"/>
      <c r="I668" s="3"/>
      <c r="J668" s="3"/>
      <c r="K668" s="3"/>
      <c r="L668" s="3"/>
      <c r="M668" s="3"/>
    </row>
    <row r="669" spans="1:13" ht="16.350000000000001" customHeight="1" x14ac:dyDescent="0.25">
      <c r="A669" s="23" t="s">
        <v>244</v>
      </c>
      <c r="B669" s="21">
        <v>0</v>
      </c>
      <c r="C669" s="21"/>
      <c r="D669" s="21"/>
      <c r="E669" s="20"/>
      <c r="F669" s="21">
        <f t="shared" si="251"/>
        <v>0</v>
      </c>
      <c r="G669" s="29">
        <f t="shared" si="251"/>
        <v>0</v>
      </c>
      <c r="H669" s="93"/>
      <c r="I669" s="3"/>
      <c r="J669" s="3"/>
      <c r="K669" s="3"/>
      <c r="L669" s="3"/>
      <c r="M669" s="3"/>
    </row>
    <row r="670" spans="1:13" ht="16.350000000000001" customHeight="1" x14ac:dyDescent="0.25">
      <c r="A670" s="23" t="s">
        <v>310</v>
      </c>
      <c r="B670" s="21">
        <v>3.5</v>
      </c>
      <c r="C670" s="21">
        <v>3.5</v>
      </c>
      <c r="D670" s="21"/>
      <c r="E670" s="20"/>
      <c r="F670" s="21">
        <f t="shared" ref="F670" si="254">B670+D670</f>
        <v>3.5</v>
      </c>
      <c r="G670" s="29">
        <f t="shared" ref="G670" si="255">C670+E670</f>
        <v>3.5</v>
      </c>
      <c r="H670" s="93"/>
      <c r="I670" s="3"/>
      <c r="J670" s="3"/>
      <c r="K670" s="3"/>
      <c r="L670" s="3"/>
      <c r="M670" s="3"/>
    </row>
    <row r="671" spans="1:13" ht="15.6" customHeight="1" x14ac:dyDescent="0.25">
      <c r="A671" s="22" t="s">
        <v>42</v>
      </c>
      <c r="B671" s="20">
        <f>SUM(B672:B678)</f>
        <v>94.699999999999989</v>
      </c>
      <c r="C671" s="20">
        <f>SUM(C672:C678)</f>
        <v>91.4</v>
      </c>
      <c r="D671" s="20">
        <f t="shared" ref="D671:G671" si="256">SUM(D672:D678)</f>
        <v>0</v>
      </c>
      <c r="E671" s="20">
        <f t="shared" si="256"/>
        <v>0</v>
      </c>
      <c r="F671" s="20">
        <f t="shared" si="256"/>
        <v>94.699999999999989</v>
      </c>
      <c r="G671" s="20">
        <f t="shared" si="256"/>
        <v>91.4</v>
      </c>
      <c r="H671" s="93"/>
      <c r="I671" s="3"/>
      <c r="J671" s="3"/>
      <c r="K671" s="3"/>
      <c r="L671" s="3"/>
      <c r="M671" s="3"/>
    </row>
    <row r="672" spans="1:13" ht="15.6" customHeight="1" x14ac:dyDescent="0.25">
      <c r="A672" s="23" t="s">
        <v>59</v>
      </c>
      <c r="B672" s="21">
        <v>1</v>
      </c>
      <c r="C672" s="21"/>
      <c r="D672" s="21"/>
      <c r="E672" s="21"/>
      <c r="F672" s="21">
        <f t="shared" ref="F672:F701" si="257">B672+D672</f>
        <v>1</v>
      </c>
      <c r="G672" s="29">
        <f t="shared" ref="G672:G701" si="258">C672+E672</f>
        <v>0</v>
      </c>
      <c r="H672" s="93"/>
      <c r="I672" s="3"/>
      <c r="J672" s="3"/>
      <c r="K672" s="3"/>
      <c r="L672" s="3"/>
      <c r="M672" s="3"/>
    </row>
    <row r="673" spans="1:13" ht="15.6" customHeight="1" x14ac:dyDescent="0.25">
      <c r="A673" s="23" t="s">
        <v>285</v>
      </c>
      <c r="B673" s="21">
        <v>0</v>
      </c>
      <c r="C673" s="21"/>
      <c r="D673" s="21"/>
      <c r="E673" s="21"/>
      <c r="F673" s="21">
        <f t="shared" si="257"/>
        <v>0</v>
      </c>
      <c r="G673" s="29">
        <f t="shared" si="258"/>
        <v>0</v>
      </c>
      <c r="H673" s="93"/>
      <c r="I673" s="3"/>
      <c r="J673" s="3"/>
      <c r="K673" s="3"/>
      <c r="L673" s="3"/>
      <c r="M673" s="3"/>
    </row>
    <row r="674" spans="1:13" ht="15.75" customHeight="1" x14ac:dyDescent="0.25">
      <c r="A674" s="23" t="s">
        <v>196</v>
      </c>
      <c r="B674" s="21">
        <v>34.9</v>
      </c>
      <c r="C674" s="21">
        <v>34.9</v>
      </c>
      <c r="D674" s="21"/>
      <c r="E674" s="20"/>
      <c r="F674" s="30">
        <f t="shared" si="257"/>
        <v>34.9</v>
      </c>
      <c r="G674" s="29">
        <f t="shared" si="258"/>
        <v>34.9</v>
      </c>
      <c r="H674" s="93"/>
      <c r="I674" s="3"/>
      <c r="J674" s="3"/>
      <c r="K674" s="3"/>
      <c r="L674" s="3"/>
      <c r="M674" s="3"/>
    </row>
    <row r="675" spans="1:13" ht="15" customHeight="1" x14ac:dyDescent="0.25">
      <c r="A675" s="23" t="s">
        <v>197</v>
      </c>
      <c r="B675" s="21">
        <v>0</v>
      </c>
      <c r="C675" s="21"/>
      <c r="D675" s="21"/>
      <c r="E675" s="21"/>
      <c r="F675" s="21">
        <f t="shared" si="257"/>
        <v>0</v>
      </c>
      <c r="G675" s="29">
        <f t="shared" si="258"/>
        <v>0</v>
      </c>
      <c r="H675" s="93"/>
      <c r="I675" s="3"/>
      <c r="J675" s="3"/>
      <c r="K675" s="3"/>
      <c r="L675" s="3"/>
      <c r="M675" s="3"/>
    </row>
    <row r="676" spans="1:13" ht="15" customHeight="1" x14ac:dyDescent="0.25">
      <c r="A676" s="23" t="s">
        <v>176</v>
      </c>
      <c r="B676" s="21">
        <v>0</v>
      </c>
      <c r="C676" s="21"/>
      <c r="D676" s="21"/>
      <c r="E676" s="21"/>
      <c r="F676" s="21">
        <f t="shared" si="257"/>
        <v>0</v>
      </c>
      <c r="G676" s="29">
        <f t="shared" si="258"/>
        <v>0</v>
      </c>
      <c r="H676" s="93"/>
      <c r="I676" s="3"/>
      <c r="J676" s="3"/>
      <c r="K676" s="3"/>
      <c r="L676" s="3"/>
      <c r="M676" s="3"/>
    </row>
    <row r="677" spans="1:13" ht="15" customHeight="1" x14ac:dyDescent="0.25">
      <c r="A677" s="23" t="s">
        <v>212</v>
      </c>
      <c r="B677" s="21"/>
      <c r="C677" s="21"/>
      <c r="D677" s="21"/>
      <c r="E677" s="21"/>
      <c r="F677" s="21">
        <f t="shared" si="257"/>
        <v>0</v>
      </c>
      <c r="G677" s="29">
        <f t="shared" si="258"/>
        <v>0</v>
      </c>
      <c r="H677" s="93"/>
      <c r="I677" s="3"/>
      <c r="J677" s="3"/>
      <c r="K677" s="3"/>
      <c r="L677" s="3"/>
      <c r="M677" s="3"/>
    </row>
    <row r="678" spans="1:13" ht="15.6" customHeight="1" x14ac:dyDescent="0.25">
      <c r="A678" s="23" t="s">
        <v>45</v>
      </c>
      <c r="B678" s="21">
        <v>58.8</v>
      </c>
      <c r="C678" s="21">
        <v>56.5</v>
      </c>
      <c r="D678" s="21"/>
      <c r="E678" s="21"/>
      <c r="F678" s="21">
        <f t="shared" si="257"/>
        <v>58.8</v>
      </c>
      <c r="G678" s="29">
        <f t="shared" si="258"/>
        <v>56.5</v>
      </c>
      <c r="H678" s="93"/>
      <c r="I678" s="3"/>
      <c r="J678" s="3"/>
      <c r="K678" s="3"/>
      <c r="L678" s="3"/>
      <c r="M678" s="3"/>
    </row>
    <row r="679" spans="1:13" ht="33.75" customHeight="1" x14ac:dyDescent="0.25">
      <c r="A679" s="49" t="s">
        <v>247</v>
      </c>
      <c r="B679" s="21"/>
      <c r="C679" s="21"/>
      <c r="D679" s="20">
        <f>D680</f>
        <v>730.3</v>
      </c>
      <c r="E679" s="20">
        <f>E680</f>
        <v>730.3</v>
      </c>
      <c r="F679" s="20">
        <f t="shared" si="257"/>
        <v>730.3</v>
      </c>
      <c r="G679" s="36">
        <f t="shared" si="258"/>
        <v>730.3</v>
      </c>
      <c r="H679" s="93"/>
      <c r="I679" s="3"/>
      <c r="J679" s="3"/>
      <c r="K679" s="3"/>
      <c r="L679" s="3"/>
      <c r="M679" s="3"/>
    </row>
    <row r="680" spans="1:13" ht="18.75" customHeight="1" x14ac:dyDescent="0.25">
      <c r="A680" s="22" t="s">
        <v>15</v>
      </c>
      <c r="B680" s="21"/>
      <c r="C680" s="21"/>
      <c r="D680" s="21">
        <f>D681</f>
        <v>730.3</v>
      </c>
      <c r="E680" s="21">
        <f>E681</f>
        <v>730.3</v>
      </c>
      <c r="F680" s="21">
        <f t="shared" si="257"/>
        <v>730.3</v>
      </c>
      <c r="G680" s="29">
        <f t="shared" si="258"/>
        <v>730.3</v>
      </c>
      <c r="H680" s="93"/>
      <c r="I680" s="3"/>
      <c r="J680" s="3"/>
      <c r="K680" s="3"/>
      <c r="L680" s="3"/>
      <c r="M680" s="3"/>
    </row>
    <row r="681" spans="1:13" ht="30.75" customHeight="1" x14ac:dyDescent="0.25">
      <c r="A681" s="23" t="s">
        <v>94</v>
      </c>
      <c r="B681" s="21"/>
      <c r="C681" s="21"/>
      <c r="D681" s="21">
        <v>730.3</v>
      </c>
      <c r="E681" s="21">
        <v>730.3</v>
      </c>
      <c r="F681" s="21">
        <f t="shared" si="257"/>
        <v>730.3</v>
      </c>
      <c r="G681" s="29">
        <f t="shared" si="258"/>
        <v>730.3</v>
      </c>
      <c r="H681" s="93"/>
      <c r="I681" s="3"/>
      <c r="J681" s="3"/>
      <c r="K681" s="3"/>
      <c r="L681" s="3"/>
      <c r="M681" s="3"/>
    </row>
    <row r="682" spans="1:13" ht="31.5" customHeight="1" x14ac:dyDescent="0.25">
      <c r="A682" s="47" t="s">
        <v>248</v>
      </c>
      <c r="B682" s="21"/>
      <c r="C682" s="21"/>
      <c r="D682" s="20">
        <f>D683+D685+D687</f>
        <v>3479.7</v>
      </c>
      <c r="E682" s="20">
        <f>E683+E685+E687</f>
        <v>3479.7</v>
      </c>
      <c r="F682" s="20">
        <f t="shared" si="257"/>
        <v>3479.7</v>
      </c>
      <c r="G682" s="36">
        <f t="shared" si="258"/>
        <v>3479.7</v>
      </c>
      <c r="H682" s="93"/>
      <c r="I682" s="3"/>
      <c r="J682" s="3"/>
      <c r="K682" s="3"/>
      <c r="L682" s="3"/>
      <c r="M682" s="3"/>
    </row>
    <row r="683" spans="1:13" ht="20.25" customHeight="1" x14ac:dyDescent="0.25">
      <c r="A683" s="22" t="s">
        <v>15</v>
      </c>
      <c r="B683" s="21"/>
      <c r="C683" s="21"/>
      <c r="D683" s="21">
        <f>D684</f>
        <v>3384.7</v>
      </c>
      <c r="E683" s="21">
        <f>E684</f>
        <v>3384.7</v>
      </c>
      <c r="F683" s="21">
        <f t="shared" si="257"/>
        <v>3384.7</v>
      </c>
      <c r="G683" s="29">
        <f t="shared" si="258"/>
        <v>3384.7</v>
      </c>
      <c r="H683" s="93"/>
      <c r="I683" s="3"/>
      <c r="J683" s="3"/>
      <c r="K683" s="3"/>
      <c r="L683" s="3"/>
      <c r="M683" s="3"/>
    </row>
    <row r="684" spans="1:13" ht="35.25" customHeight="1" x14ac:dyDescent="0.25">
      <c r="A684" s="23" t="s">
        <v>94</v>
      </c>
      <c r="B684" s="21">
        <f>B685+B687</f>
        <v>0</v>
      </c>
      <c r="C684" s="21">
        <f>C685+C687</f>
        <v>0</v>
      </c>
      <c r="D684" s="21">
        <v>3384.7</v>
      </c>
      <c r="E684" s="21">
        <v>3384.7</v>
      </c>
      <c r="F684" s="21">
        <f t="shared" si="257"/>
        <v>3384.7</v>
      </c>
      <c r="G684" s="29">
        <f t="shared" si="258"/>
        <v>3384.7</v>
      </c>
      <c r="H684" s="93"/>
      <c r="I684" s="3"/>
      <c r="J684" s="3"/>
      <c r="K684" s="3"/>
      <c r="L684" s="3"/>
      <c r="M684" s="3"/>
    </row>
    <row r="685" spans="1:13" ht="18.75" hidden="1" customHeight="1" x14ac:dyDescent="0.25">
      <c r="A685" s="22" t="s">
        <v>32</v>
      </c>
      <c r="B685" s="21"/>
      <c r="C685" s="21"/>
      <c r="D685" s="21">
        <f>D686</f>
        <v>0</v>
      </c>
      <c r="E685" s="21">
        <f>E686</f>
        <v>0</v>
      </c>
      <c r="F685" s="21">
        <f t="shared" si="257"/>
        <v>0</v>
      </c>
      <c r="G685" s="29">
        <f t="shared" si="258"/>
        <v>0</v>
      </c>
      <c r="H685" s="93"/>
      <c r="I685" s="3"/>
      <c r="J685" s="3"/>
      <c r="K685" s="3"/>
      <c r="L685" s="3"/>
      <c r="M685" s="3"/>
    </row>
    <row r="686" spans="1:13" ht="27" hidden="1" customHeight="1" x14ac:dyDescent="0.25">
      <c r="A686" s="23" t="s">
        <v>120</v>
      </c>
      <c r="B686" s="21"/>
      <c r="C686" s="21"/>
      <c r="D686" s="21"/>
      <c r="E686" s="21"/>
      <c r="F686" s="21">
        <f t="shared" si="257"/>
        <v>0</v>
      </c>
      <c r="G686" s="29">
        <f t="shared" si="258"/>
        <v>0</v>
      </c>
      <c r="H686" s="93"/>
      <c r="I686" s="3"/>
      <c r="J686" s="3"/>
      <c r="K686" s="3"/>
      <c r="L686" s="3"/>
      <c r="M686" s="3"/>
    </row>
    <row r="687" spans="1:13" ht="24" customHeight="1" x14ac:dyDescent="0.25">
      <c r="A687" s="24" t="s">
        <v>38</v>
      </c>
      <c r="B687" s="21">
        <f>B688</f>
        <v>0</v>
      </c>
      <c r="C687" s="21">
        <f>C688</f>
        <v>0</v>
      </c>
      <c r="D687" s="20">
        <f>D688</f>
        <v>95</v>
      </c>
      <c r="E687" s="21">
        <f>E688</f>
        <v>95</v>
      </c>
      <c r="F687" s="21">
        <f t="shared" si="257"/>
        <v>95</v>
      </c>
      <c r="G687" s="29">
        <f t="shared" si="258"/>
        <v>95</v>
      </c>
      <c r="H687" s="93"/>
      <c r="I687" s="3"/>
      <c r="J687" s="3"/>
      <c r="K687" s="3"/>
      <c r="L687" s="3"/>
      <c r="M687" s="3"/>
    </row>
    <row r="688" spans="1:13" ht="15.75" customHeight="1" x14ac:dyDescent="0.25">
      <c r="A688" s="26" t="s">
        <v>66</v>
      </c>
      <c r="B688" s="21"/>
      <c r="C688" s="21"/>
      <c r="D688" s="21">
        <v>95</v>
      </c>
      <c r="E688" s="21">
        <v>95</v>
      </c>
      <c r="F688" s="21">
        <f t="shared" si="257"/>
        <v>95</v>
      </c>
      <c r="G688" s="29">
        <f t="shared" si="258"/>
        <v>95</v>
      </c>
      <c r="H688" s="93"/>
      <c r="I688" s="3"/>
      <c r="J688" s="3"/>
      <c r="K688" s="3"/>
      <c r="L688" s="3"/>
      <c r="M688" s="3"/>
    </row>
    <row r="689" spans="1:13" ht="38.25" customHeight="1" x14ac:dyDescent="0.25">
      <c r="A689" s="47" t="s">
        <v>249</v>
      </c>
      <c r="B689" s="25"/>
      <c r="C689" s="25"/>
      <c r="D689" s="89">
        <f>D690+D692+D694</f>
        <v>2685.2</v>
      </c>
      <c r="E689" s="89">
        <f t="shared" ref="E689:G689" si="259">E690+E692+E694</f>
        <v>2685.2</v>
      </c>
      <c r="F689" s="89">
        <f t="shared" si="259"/>
        <v>2685.2</v>
      </c>
      <c r="G689" s="89">
        <f t="shared" si="259"/>
        <v>2685.2</v>
      </c>
      <c r="H689" s="93"/>
      <c r="I689" s="3"/>
      <c r="J689" s="3"/>
      <c r="K689" s="3"/>
      <c r="L689" s="3"/>
      <c r="M689" s="3"/>
    </row>
    <row r="690" spans="1:13" ht="15.75" customHeight="1" x14ac:dyDescent="0.25">
      <c r="A690" s="22" t="s">
        <v>15</v>
      </c>
      <c r="B690" s="25"/>
      <c r="C690" s="25"/>
      <c r="D690" s="27">
        <f>D691</f>
        <v>2615.1999999999998</v>
      </c>
      <c r="E690" s="27">
        <f>E691</f>
        <v>2615.1999999999998</v>
      </c>
      <c r="F690" s="21">
        <f t="shared" si="257"/>
        <v>2615.1999999999998</v>
      </c>
      <c r="G690" s="29">
        <f t="shared" si="258"/>
        <v>2615.1999999999998</v>
      </c>
      <c r="H690" s="93"/>
      <c r="I690" s="3"/>
      <c r="J690" s="3"/>
      <c r="K690" s="3"/>
      <c r="L690" s="3"/>
      <c r="M690" s="3"/>
    </row>
    <row r="691" spans="1:13" ht="33" customHeight="1" x14ac:dyDescent="0.25">
      <c r="A691" s="23" t="s">
        <v>94</v>
      </c>
      <c r="B691" s="21">
        <f>B692+B694</f>
        <v>0</v>
      </c>
      <c r="C691" s="21">
        <f>C692+C694</f>
        <v>0</v>
      </c>
      <c r="D691" s="21">
        <v>2615.1999999999998</v>
      </c>
      <c r="E691" s="21">
        <v>2615.1999999999998</v>
      </c>
      <c r="F691" s="21">
        <f t="shared" si="257"/>
        <v>2615.1999999999998</v>
      </c>
      <c r="G691" s="29">
        <f t="shared" si="258"/>
        <v>2615.1999999999998</v>
      </c>
      <c r="H691" s="93"/>
      <c r="I691" s="3"/>
      <c r="J691" s="3"/>
      <c r="K691" s="3"/>
      <c r="L691" s="3"/>
      <c r="M691" s="3"/>
    </row>
    <row r="692" spans="1:13" ht="13.35" hidden="1" customHeight="1" x14ac:dyDescent="0.25">
      <c r="A692" s="22" t="s">
        <v>32</v>
      </c>
      <c r="B692" s="21"/>
      <c r="C692" s="21"/>
      <c r="D692" s="21">
        <f>D693</f>
        <v>0</v>
      </c>
      <c r="E692" s="21">
        <f>E693</f>
        <v>0</v>
      </c>
      <c r="F692" s="21">
        <f t="shared" si="257"/>
        <v>0</v>
      </c>
      <c r="G692" s="29">
        <f t="shared" si="258"/>
        <v>0</v>
      </c>
      <c r="H692" s="93"/>
      <c r="I692" s="3"/>
      <c r="J692" s="3"/>
      <c r="K692" s="3"/>
      <c r="L692" s="3"/>
      <c r="M692" s="3"/>
    </row>
    <row r="693" spans="1:13" ht="27" hidden="1" customHeight="1" x14ac:dyDescent="0.25">
      <c r="A693" s="23" t="s">
        <v>120</v>
      </c>
      <c r="B693" s="21"/>
      <c r="C693" s="21"/>
      <c r="D693" s="21"/>
      <c r="E693" s="21"/>
      <c r="F693" s="21">
        <f t="shared" si="257"/>
        <v>0</v>
      </c>
      <c r="G693" s="29">
        <f t="shared" si="258"/>
        <v>0</v>
      </c>
      <c r="H693" s="93"/>
      <c r="I693" s="3"/>
      <c r="J693" s="3"/>
      <c r="K693" s="3"/>
      <c r="L693" s="3"/>
      <c r="M693" s="3"/>
    </row>
    <row r="694" spans="1:13" ht="20.85" customHeight="1" x14ac:dyDescent="0.25">
      <c r="A694" s="24" t="s">
        <v>38</v>
      </c>
      <c r="B694" s="21">
        <f>B695</f>
        <v>0</v>
      </c>
      <c r="C694" s="21"/>
      <c r="D694" s="21">
        <f>D695</f>
        <v>70</v>
      </c>
      <c r="E694" s="21">
        <f>E695</f>
        <v>70</v>
      </c>
      <c r="F694" s="21">
        <f t="shared" si="257"/>
        <v>70</v>
      </c>
      <c r="G694" s="29">
        <f t="shared" si="258"/>
        <v>70</v>
      </c>
      <c r="H694" s="93"/>
      <c r="I694" s="3"/>
      <c r="J694" s="3"/>
      <c r="K694" s="3"/>
      <c r="L694" s="3"/>
      <c r="M694" s="3"/>
    </row>
    <row r="695" spans="1:13" ht="20.85" customHeight="1" x14ac:dyDescent="0.25">
      <c r="A695" s="26" t="s">
        <v>186</v>
      </c>
      <c r="B695" s="21"/>
      <c r="C695" s="21"/>
      <c r="D695" s="21">
        <v>70</v>
      </c>
      <c r="E695" s="21">
        <v>70</v>
      </c>
      <c r="F695" s="21">
        <f t="shared" si="257"/>
        <v>70</v>
      </c>
      <c r="G695" s="29">
        <f t="shared" si="258"/>
        <v>70</v>
      </c>
      <c r="H695" s="93"/>
      <c r="I695" s="3"/>
      <c r="J695" s="3"/>
      <c r="K695" s="3"/>
      <c r="L695" s="3"/>
      <c r="M695" s="3"/>
    </row>
    <row r="696" spans="1:13" ht="36" customHeight="1" x14ac:dyDescent="0.25">
      <c r="A696" s="47" t="s">
        <v>245</v>
      </c>
      <c r="B696" s="27"/>
      <c r="C696" s="27"/>
      <c r="D696" s="27">
        <f>D697</f>
        <v>119.5</v>
      </c>
      <c r="E696" s="27">
        <f>E697</f>
        <v>119.5</v>
      </c>
      <c r="F696" s="21">
        <f t="shared" si="257"/>
        <v>119.5</v>
      </c>
      <c r="G696" s="29">
        <f t="shared" si="258"/>
        <v>119.5</v>
      </c>
      <c r="H696" s="93"/>
      <c r="I696" s="3"/>
      <c r="J696" s="3"/>
      <c r="K696" s="3"/>
      <c r="L696" s="3"/>
      <c r="M696" s="3"/>
    </row>
    <row r="697" spans="1:13" ht="20.85" customHeight="1" x14ac:dyDescent="0.25">
      <c r="A697" s="22" t="s">
        <v>15</v>
      </c>
      <c r="B697" s="27"/>
      <c r="C697" s="27"/>
      <c r="D697" s="27">
        <f>D698</f>
        <v>119.5</v>
      </c>
      <c r="E697" s="27">
        <f>E698</f>
        <v>119.5</v>
      </c>
      <c r="F697" s="21">
        <f t="shared" si="257"/>
        <v>119.5</v>
      </c>
      <c r="G697" s="29">
        <f t="shared" si="258"/>
        <v>119.5</v>
      </c>
      <c r="H697" s="93"/>
      <c r="I697" s="3"/>
      <c r="J697" s="3"/>
      <c r="K697" s="3"/>
      <c r="L697" s="3"/>
      <c r="M697" s="3"/>
    </row>
    <row r="698" spans="1:13" ht="31.5" customHeight="1" x14ac:dyDescent="0.25">
      <c r="A698" s="23" t="s">
        <v>94</v>
      </c>
      <c r="B698" s="21"/>
      <c r="C698" s="21"/>
      <c r="D698" s="21">
        <v>119.5</v>
      </c>
      <c r="E698" s="21">
        <v>119.5</v>
      </c>
      <c r="F698" s="21">
        <f t="shared" si="257"/>
        <v>119.5</v>
      </c>
      <c r="G698" s="29">
        <f t="shared" si="258"/>
        <v>119.5</v>
      </c>
      <c r="H698" s="93"/>
      <c r="I698" s="3"/>
      <c r="J698" s="3"/>
      <c r="K698" s="3"/>
      <c r="L698" s="3"/>
      <c r="M698" s="3"/>
    </row>
    <row r="699" spans="1:13" ht="24.75" customHeight="1" x14ac:dyDescent="0.25">
      <c r="A699" s="47" t="s">
        <v>251</v>
      </c>
      <c r="B699" s="21"/>
      <c r="C699" s="21"/>
      <c r="D699" s="20">
        <f>D700</f>
        <v>110.8</v>
      </c>
      <c r="E699" s="21">
        <f>E700</f>
        <v>110.8</v>
      </c>
      <c r="F699" s="21">
        <f t="shared" si="257"/>
        <v>110.8</v>
      </c>
      <c r="G699" s="29">
        <f t="shared" si="258"/>
        <v>110.8</v>
      </c>
      <c r="H699" s="93"/>
      <c r="I699" s="3"/>
      <c r="J699" s="3"/>
      <c r="K699" s="3"/>
      <c r="L699" s="3"/>
      <c r="M699" s="3"/>
    </row>
    <row r="700" spans="1:13" ht="27" customHeight="1" x14ac:dyDescent="0.25">
      <c r="A700" s="22" t="s">
        <v>15</v>
      </c>
      <c r="B700" s="21"/>
      <c r="C700" s="21"/>
      <c r="D700" s="21">
        <f>D701</f>
        <v>110.8</v>
      </c>
      <c r="E700" s="21">
        <f>E701</f>
        <v>110.8</v>
      </c>
      <c r="F700" s="21">
        <f t="shared" si="257"/>
        <v>110.8</v>
      </c>
      <c r="G700" s="29">
        <f t="shared" si="258"/>
        <v>110.8</v>
      </c>
      <c r="H700" s="93"/>
      <c r="I700" s="3"/>
      <c r="J700" s="3"/>
      <c r="K700" s="3"/>
      <c r="L700" s="3"/>
      <c r="M700" s="3"/>
    </row>
    <row r="701" spans="1:13" ht="33" customHeight="1" x14ac:dyDescent="0.25">
      <c r="A701" s="23" t="s">
        <v>94</v>
      </c>
      <c r="B701" s="21"/>
      <c r="C701" s="21"/>
      <c r="D701" s="21">
        <v>110.8</v>
      </c>
      <c r="E701" s="21">
        <v>110.8</v>
      </c>
      <c r="F701" s="21">
        <f t="shared" si="257"/>
        <v>110.8</v>
      </c>
      <c r="G701" s="29">
        <f t="shared" si="258"/>
        <v>110.8</v>
      </c>
      <c r="H701" s="93"/>
      <c r="I701" s="3"/>
      <c r="J701" s="3"/>
      <c r="K701" s="3"/>
      <c r="L701" s="3"/>
      <c r="M701" s="3"/>
    </row>
    <row r="702" spans="1:13" ht="18" customHeight="1" x14ac:dyDescent="0.25">
      <c r="A702" s="107" t="s">
        <v>75</v>
      </c>
      <c r="B702" s="104">
        <f t="shared" ref="B702:G702" si="260">B703</f>
        <v>1120.1999999999998</v>
      </c>
      <c r="C702" s="104">
        <f t="shared" si="260"/>
        <v>1074.2</v>
      </c>
      <c r="D702" s="104">
        <f t="shared" si="260"/>
        <v>0</v>
      </c>
      <c r="E702" s="104">
        <f t="shared" si="260"/>
        <v>0</v>
      </c>
      <c r="F702" s="104">
        <f t="shared" si="260"/>
        <v>1120.1999999999998</v>
      </c>
      <c r="G702" s="104">
        <f t="shared" si="260"/>
        <v>1074.2</v>
      </c>
      <c r="H702" s="93"/>
      <c r="I702" s="3"/>
      <c r="J702" s="3"/>
      <c r="K702" s="3"/>
      <c r="L702" s="3"/>
      <c r="M702" s="3"/>
    </row>
    <row r="703" spans="1:13" ht="32.25" customHeight="1" x14ac:dyDescent="0.25">
      <c r="A703" s="22" t="s">
        <v>76</v>
      </c>
      <c r="B703" s="30">
        <f t="shared" ref="B703:F703" si="261">B704+B705+B706+B709+B714+B716</f>
        <v>1120.1999999999998</v>
      </c>
      <c r="C703" s="30">
        <f>C704+C705+C706+C709+C714+C716</f>
        <v>1074.2</v>
      </c>
      <c r="D703" s="30">
        <f t="shared" si="261"/>
        <v>0</v>
      </c>
      <c r="E703" s="30">
        <f t="shared" si="261"/>
        <v>0</v>
      </c>
      <c r="F703" s="30">
        <f t="shared" si="261"/>
        <v>1120.1999999999998</v>
      </c>
      <c r="G703" s="30">
        <f>G704+G705+G706+G709+G714+G716</f>
        <v>1074.2</v>
      </c>
      <c r="H703" s="93"/>
      <c r="I703" s="3"/>
      <c r="J703" s="3"/>
      <c r="K703" s="3"/>
      <c r="L703" s="3"/>
      <c r="M703" s="3"/>
    </row>
    <row r="704" spans="1:13" ht="19.5" customHeight="1" x14ac:dyDescent="0.25">
      <c r="A704" s="22" t="s">
        <v>14</v>
      </c>
      <c r="B704" s="30">
        <v>822.2</v>
      </c>
      <c r="C704" s="33">
        <v>793.3</v>
      </c>
      <c r="D704" s="20"/>
      <c r="E704" s="20"/>
      <c r="F704" s="33">
        <f>B704+D704</f>
        <v>822.2</v>
      </c>
      <c r="G704" s="29">
        <f>C704+E704</f>
        <v>793.3</v>
      </c>
      <c r="H704" s="93"/>
      <c r="I704" s="3"/>
      <c r="J704" s="3"/>
      <c r="K704" s="3"/>
      <c r="L704" s="3"/>
      <c r="M704" s="3"/>
    </row>
    <row r="705" spans="1:13" ht="24.75" customHeight="1" x14ac:dyDescent="0.25">
      <c r="A705" s="22" t="s">
        <v>17</v>
      </c>
      <c r="B705" s="30">
        <v>246.1</v>
      </c>
      <c r="C705" s="33">
        <v>235.6</v>
      </c>
      <c r="D705" s="33"/>
      <c r="E705" s="33"/>
      <c r="F705" s="33">
        <f>B705+D705</f>
        <v>246.1</v>
      </c>
      <c r="G705" s="29">
        <f>C705+E705</f>
        <v>235.6</v>
      </c>
      <c r="H705" s="93"/>
      <c r="I705" s="3"/>
      <c r="J705" s="3"/>
      <c r="K705" s="3"/>
      <c r="L705" s="3"/>
      <c r="M705" s="3"/>
    </row>
    <row r="706" spans="1:13" ht="18.75" customHeight="1" x14ac:dyDescent="0.25">
      <c r="A706" s="22" t="s">
        <v>30</v>
      </c>
      <c r="B706" s="36">
        <f t="shared" ref="B706:G706" si="262">B707+B708</f>
        <v>5.8</v>
      </c>
      <c r="C706" s="36">
        <f t="shared" si="262"/>
        <v>3.4</v>
      </c>
      <c r="D706" s="36">
        <f t="shared" si="262"/>
        <v>0</v>
      </c>
      <c r="E706" s="36">
        <f t="shared" si="262"/>
        <v>0</v>
      </c>
      <c r="F706" s="36">
        <f t="shared" si="262"/>
        <v>5.8</v>
      </c>
      <c r="G706" s="36">
        <f t="shared" si="262"/>
        <v>3.4</v>
      </c>
      <c r="H706" s="93"/>
      <c r="I706" s="3"/>
      <c r="J706" s="3"/>
      <c r="K706" s="3"/>
      <c r="L706" s="3"/>
      <c r="M706" s="3"/>
    </row>
    <row r="707" spans="1:13" ht="15" customHeight="1" x14ac:dyDescent="0.25">
      <c r="A707" s="23" t="s">
        <v>55</v>
      </c>
      <c r="B707" s="29"/>
      <c r="C707" s="21"/>
      <c r="D707" s="21"/>
      <c r="E707" s="21"/>
      <c r="F707" s="21">
        <f>B707+D707</f>
        <v>0</v>
      </c>
      <c r="G707" s="29">
        <f>C707+E707</f>
        <v>0</v>
      </c>
      <c r="H707" s="93"/>
      <c r="I707" s="3"/>
      <c r="J707" s="3"/>
      <c r="K707" s="3"/>
      <c r="L707" s="3"/>
      <c r="M707" s="3"/>
    </row>
    <row r="708" spans="1:13" ht="19.5" customHeight="1" x14ac:dyDescent="0.25">
      <c r="A708" s="23" t="s">
        <v>145</v>
      </c>
      <c r="B708" s="30">
        <v>5.8</v>
      </c>
      <c r="C708" s="33">
        <v>3.4</v>
      </c>
      <c r="D708" s="21"/>
      <c r="E708" s="21">
        <f>E709</f>
        <v>0</v>
      </c>
      <c r="F708" s="21">
        <f>B708+D708</f>
        <v>5.8</v>
      </c>
      <c r="G708" s="29">
        <f>C708+E708</f>
        <v>3.4</v>
      </c>
      <c r="H708" s="93"/>
      <c r="I708" s="3"/>
      <c r="J708" s="3"/>
      <c r="K708" s="3"/>
      <c r="L708" s="3"/>
      <c r="M708" s="3"/>
    </row>
    <row r="709" spans="1:13" ht="13.5" customHeight="1" x14ac:dyDescent="0.25">
      <c r="A709" s="22" t="s">
        <v>32</v>
      </c>
      <c r="B709" s="31">
        <f>B710+B711+B712+B713</f>
        <v>26.6</v>
      </c>
      <c r="C709" s="31">
        <f t="shared" ref="C709:G709" si="263">C710+C711+C712+C713</f>
        <v>23.9</v>
      </c>
      <c r="D709" s="31">
        <f t="shared" si="263"/>
        <v>0</v>
      </c>
      <c r="E709" s="31">
        <f t="shared" si="263"/>
        <v>0</v>
      </c>
      <c r="F709" s="31">
        <f t="shared" si="263"/>
        <v>26.6</v>
      </c>
      <c r="G709" s="31">
        <f t="shared" si="263"/>
        <v>23.9</v>
      </c>
      <c r="H709" s="93"/>
      <c r="I709" s="3"/>
      <c r="J709" s="3"/>
      <c r="K709" s="3"/>
      <c r="L709" s="3"/>
      <c r="M709" s="3"/>
    </row>
    <row r="710" spans="1:13" ht="13.5" hidden="1" customHeight="1" x14ac:dyDescent="0.25">
      <c r="A710" s="23"/>
      <c r="B710" s="30"/>
      <c r="C710" s="21"/>
      <c r="D710" s="21"/>
      <c r="E710" s="21"/>
      <c r="F710" s="21">
        <f>B710+D710</f>
        <v>0</v>
      </c>
      <c r="G710" s="29">
        <f>C710+E710</f>
        <v>0</v>
      </c>
      <c r="H710" s="93"/>
      <c r="I710" s="3"/>
      <c r="J710" s="3"/>
      <c r="K710" s="3"/>
      <c r="L710" s="3"/>
      <c r="M710" s="3"/>
    </row>
    <row r="711" spans="1:13" ht="14.25" customHeight="1" x14ac:dyDescent="0.25">
      <c r="A711" s="23" t="s">
        <v>139</v>
      </c>
      <c r="B711" s="30"/>
      <c r="C711" s="33"/>
      <c r="D711" s="35"/>
      <c r="E711" s="35"/>
      <c r="F711" s="30">
        <f>B711+D711</f>
        <v>0</v>
      </c>
      <c r="G711" s="29">
        <f t="shared" ref="G711:G713" si="264">C711+E711</f>
        <v>0</v>
      </c>
      <c r="H711" s="93"/>
      <c r="I711" s="3"/>
      <c r="J711" s="3"/>
      <c r="K711" s="3"/>
      <c r="L711" s="3"/>
      <c r="M711" s="3"/>
    </row>
    <row r="712" spans="1:13" ht="15" customHeight="1" x14ac:dyDescent="0.25">
      <c r="A712" s="23" t="s">
        <v>34</v>
      </c>
      <c r="B712" s="30">
        <v>26.6</v>
      </c>
      <c r="C712" s="21">
        <v>23.9</v>
      </c>
      <c r="D712" s="21"/>
      <c r="E712" s="21"/>
      <c r="F712" s="30">
        <f>B712+D712</f>
        <v>26.6</v>
      </c>
      <c r="G712" s="29">
        <f t="shared" si="264"/>
        <v>23.9</v>
      </c>
      <c r="H712" s="93"/>
      <c r="I712" s="3"/>
      <c r="J712" s="3"/>
      <c r="K712" s="3"/>
      <c r="L712" s="3"/>
      <c r="M712" s="3"/>
    </row>
    <row r="713" spans="1:13" ht="15" customHeight="1" x14ac:dyDescent="0.25">
      <c r="A713" s="23" t="s">
        <v>72</v>
      </c>
      <c r="B713" s="30"/>
      <c r="C713" s="21"/>
      <c r="D713" s="21"/>
      <c r="E713" s="21"/>
      <c r="F713" s="30">
        <f>B713+D713</f>
        <v>0</v>
      </c>
      <c r="G713" s="29">
        <f t="shared" si="264"/>
        <v>0</v>
      </c>
      <c r="H713" s="93"/>
      <c r="I713" s="3"/>
      <c r="J713" s="3"/>
      <c r="K713" s="3"/>
      <c r="L713" s="3"/>
      <c r="M713" s="3"/>
    </row>
    <row r="714" spans="1:13" ht="20.25" customHeight="1" x14ac:dyDescent="0.25">
      <c r="A714" s="22" t="s">
        <v>74</v>
      </c>
      <c r="B714" s="30"/>
      <c r="C714" s="21">
        <f>C715</f>
        <v>0</v>
      </c>
      <c r="D714" s="21"/>
      <c r="E714" s="21"/>
      <c r="F714" s="30">
        <f>B714+D714</f>
        <v>0</v>
      </c>
      <c r="G714" s="29">
        <f>C714+E714</f>
        <v>0</v>
      </c>
      <c r="H714" s="93"/>
      <c r="I714" s="3"/>
      <c r="J714" s="3"/>
      <c r="K714" s="3"/>
      <c r="L714" s="3"/>
      <c r="M714" s="3"/>
    </row>
    <row r="715" spans="1:13" ht="14.25" customHeight="1" x14ac:dyDescent="0.25">
      <c r="A715" s="23" t="s">
        <v>277</v>
      </c>
      <c r="B715" s="30"/>
      <c r="C715" s="21"/>
      <c r="D715" s="21"/>
      <c r="E715" s="21"/>
      <c r="F715" s="30">
        <f>B715+D715</f>
        <v>0</v>
      </c>
      <c r="G715" s="29">
        <f>C715+E715</f>
        <v>0</v>
      </c>
      <c r="H715" s="93"/>
      <c r="I715" s="3"/>
      <c r="J715" s="3"/>
      <c r="K715" s="3"/>
      <c r="L715" s="3"/>
      <c r="M715" s="3"/>
    </row>
    <row r="716" spans="1:13" ht="14.25" customHeight="1" x14ac:dyDescent="0.25">
      <c r="A716" s="22" t="s">
        <v>42</v>
      </c>
      <c r="B716" s="31">
        <f>B717+B718</f>
        <v>19.5</v>
      </c>
      <c r="C716" s="31">
        <f t="shared" ref="C716:G716" si="265">C717+C718</f>
        <v>18</v>
      </c>
      <c r="D716" s="31">
        <f t="shared" si="265"/>
        <v>0</v>
      </c>
      <c r="E716" s="31">
        <f t="shared" si="265"/>
        <v>0</v>
      </c>
      <c r="F716" s="31">
        <f t="shared" si="265"/>
        <v>19.5</v>
      </c>
      <c r="G716" s="31">
        <f t="shared" si="265"/>
        <v>18</v>
      </c>
      <c r="H716" s="93"/>
      <c r="I716" s="3"/>
      <c r="J716" s="3"/>
      <c r="K716" s="3"/>
      <c r="L716" s="3"/>
      <c r="M716" s="3"/>
    </row>
    <row r="717" spans="1:13" ht="13.5" customHeight="1" x14ac:dyDescent="0.25">
      <c r="A717" s="23" t="s">
        <v>77</v>
      </c>
      <c r="B717" s="30">
        <v>18</v>
      </c>
      <c r="C717" s="21">
        <v>18</v>
      </c>
      <c r="D717" s="21"/>
      <c r="E717" s="21"/>
      <c r="F717" s="21">
        <f>B717+D717</f>
        <v>18</v>
      </c>
      <c r="G717" s="29">
        <f t="shared" ref="G717:G718" si="266">C717+E717</f>
        <v>18</v>
      </c>
      <c r="H717" s="93"/>
      <c r="I717" s="3"/>
      <c r="J717" s="3"/>
      <c r="K717" s="3"/>
      <c r="L717" s="3"/>
      <c r="M717" s="3"/>
    </row>
    <row r="718" spans="1:13" ht="16.5" customHeight="1" x14ac:dyDescent="0.25">
      <c r="A718" s="23" t="s">
        <v>155</v>
      </c>
      <c r="B718" s="30">
        <v>1.5</v>
      </c>
      <c r="C718" s="33"/>
      <c r="D718" s="33"/>
      <c r="E718" s="33"/>
      <c r="F718" s="21">
        <f>B718+D718</f>
        <v>1.5</v>
      </c>
      <c r="G718" s="29">
        <f t="shared" si="266"/>
        <v>0</v>
      </c>
      <c r="H718" s="93"/>
      <c r="I718" s="3"/>
      <c r="J718" s="3"/>
      <c r="K718" s="3"/>
      <c r="L718" s="3"/>
      <c r="M718" s="3"/>
    </row>
    <row r="719" spans="1:13" ht="45" customHeight="1" x14ac:dyDescent="0.25">
      <c r="A719" s="73" t="s">
        <v>178</v>
      </c>
      <c r="B719" s="20">
        <f t="shared" ref="B719:G719" si="267">B720+B722</f>
        <v>55</v>
      </c>
      <c r="C719" s="20">
        <f t="shared" si="267"/>
        <v>55</v>
      </c>
      <c r="D719" s="20">
        <f t="shared" si="267"/>
        <v>0</v>
      </c>
      <c r="E719" s="20">
        <f t="shared" si="267"/>
        <v>0</v>
      </c>
      <c r="F719" s="20">
        <f t="shared" si="267"/>
        <v>55</v>
      </c>
      <c r="G719" s="20">
        <f t="shared" si="267"/>
        <v>55</v>
      </c>
      <c r="H719" s="93"/>
      <c r="I719" s="3"/>
      <c r="J719" s="3"/>
      <c r="K719" s="3"/>
      <c r="L719" s="3"/>
      <c r="M719" s="3"/>
    </row>
    <row r="720" spans="1:13" ht="40.5" customHeight="1" x14ac:dyDescent="0.25">
      <c r="A720" s="47" t="s">
        <v>252</v>
      </c>
      <c r="B720" s="20">
        <f t="shared" ref="B720:G720" si="268">B721</f>
        <v>0</v>
      </c>
      <c r="C720" s="20">
        <f t="shared" si="268"/>
        <v>0</v>
      </c>
      <c r="D720" s="20">
        <f t="shared" si="268"/>
        <v>0</v>
      </c>
      <c r="E720" s="20">
        <f t="shared" si="268"/>
        <v>0</v>
      </c>
      <c r="F720" s="20">
        <f t="shared" si="268"/>
        <v>0</v>
      </c>
      <c r="G720" s="20">
        <f t="shared" si="268"/>
        <v>0</v>
      </c>
      <c r="H720" s="93"/>
      <c r="I720" s="3"/>
      <c r="J720" s="3"/>
      <c r="K720" s="3"/>
      <c r="L720" s="3"/>
      <c r="M720" s="3"/>
    </row>
    <row r="721" spans="1:13" ht="20.25" customHeight="1" x14ac:dyDescent="0.25">
      <c r="A721" s="74" t="s">
        <v>209</v>
      </c>
      <c r="B721" s="21">
        <v>0</v>
      </c>
      <c r="C721" s="21"/>
      <c r="D721" s="21"/>
      <c r="E721" s="21"/>
      <c r="F721" s="33">
        <f>B721+D721</f>
        <v>0</v>
      </c>
      <c r="G721" s="33">
        <f>C721+E721</f>
        <v>0</v>
      </c>
      <c r="H721" s="93"/>
      <c r="I721" s="3"/>
      <c r="J721" s="3"/>
      <c r="K721" s="3"/>
      <c r="L721" s="3"/>
      <c r="M721" s="3"/>
    </row>
    <row r="722" spans="1:13" ht="32.25" customHeight="1" x14ac:dyDescent="0.25">
      <c r="A722" s="47" t="s">
        <v>260</v>
      </c>
      <c r="B722" s="20">
        <f t="shared" ref="B722:G722" si="269">B723</f>
        <v>55</v>
      </c>
      <c r="C722" s="20">
        <f t="shared" si="269"/>
        <v>55</v>
      </c>
      <c r="D722" s="20">
        <f t="shared" si="269"/>
        <v>0</v>
      </c>
      <c r="E722" s="20">
        <f t="shared" si="269"/>
        <v>0</v>
      </c>
      <c r="F722" s="20">
        <f t="shared" si="269"/>
        <v>55</v>
      </c>
      <c r="G722" s="20">
        <f t="shared" si="269"/>
        <v>55</v>
      </c>
      <c r="H722" s="93"/>
      <c r="I722" s="3"/>
      <c r="J722" s="3"/>
      <c r="K722" s="3"/>
      <c r="L722" s="3"/>
      <c r="M722" s="3"/>
    </row>
    <row r="723" spans="1:13" ht="31.5" customHeight="1" x14ac:dyDescent="0.25">
      <c r="A723" s="23" t="s">
        <v>78</v>
      </c>
      <c r="B723" s="21">
        <v>55</v>
      </c>
      <c r="C723" s="21">
        <v>55</v>
      </c>
      <c r="D723" s="21"/>
      <c r="E723" s="21"/>
      <c r="F723" s="33">
        <f>B723+D723</f>
        <v>55</v>
      </c>
      <c r="G723" s="33">
        <f>C723+E723</f>
        <v>55</v>
      </c>
      <c r="H723" s="93"/>
      <c r="I723" s="3"/>
      <c r="J723" s="3"/>
      <c r="K723" s="3"/>
      <c r="L723" s="3"/>
      <c r="M723" s="3"/>
    </row>
    <row r="724" spans="1:13" ht="31.5" customHeight="1" x14ac:dyDescent="0.25">
      <c r="A724" s="22" t="s">
        <v>179</v>
      </c>
      <c r="B724" s="75">
        <f t="shared" ref="B724:G724" si="270">B725</f>
        <v>470.40000000000003</v>
      </c>
      <c r="C724" s="75">
        <f t="shared" si="270"/>
        <v>470.40000000000003</v>
      </c>
      <c r="D724" s="75">
        <f t="shared" si="270"/>
        <v>2506.6999999999998</v>
      </c>
      <c r="E724" s="75">
        <f t="shared" si="270"/>
        <v>2479</v>
      </c>
      <c r="F724" s="75">
        <f t="shared" si="270"/>
        <v>2977.1000000000004</v>
      </c>
      <c r="G724" s="75">
        <f t="shared" si="270"/>
        <v>2949.4</v>
      </c>
      <c r="H724" s="93"/>
      <c r="I724" s="3"/>
      <c r="J724" s="3"/>
      <c r="K724" s="3"/>
      <c r="L724" s="3"/>
      <c r="M724" s="3"/>
    </row>
    <row r="725" spans="1:13" ht="33.75" customHeight="1" x14ac:dyDescent="0.25">
      <c r="A725" s="58" t="s">
        <v>131</v>
      </c>
      <c r="B725" s="75">
        <f>B730+B734+B726</f>
        <v>470.40000000000003</v>
      </c>
      <c r="C725" s="75">
        <f t="shared" ref="C725:G725" si="271">C730+C734+C726</f>
        <v>470.40000000000003</v>
      </c>
      <c r="D725" s="75">
        <f t="shared" si="271"/>
        <v>2506.6999999999998</v>
      </c>
      <c r="E725" s="75">
        <f t="shared" si="271"/>
        <v>2479</v>
      </c>
      <c r="F725" s="75">
        <f t="shared" si="271"/>
        <v>2977.1000000000004</v>
      </c>
      <c r="G725" s="75">
        <f t="shared" si="271"/>
        <v>2949.4</v>
      </c>
      <c r="H725" s="93"/>
      <c r="I725" s="3"/>
      <c r="J725" s="3"/>
      <c r="K725" s="3"/>
      <c r="L725" s="3"/>
      <c r="M725" s="3"/>
    </row>
    <row r="726" spans="1:13" ht="33" customHeight="1" x14ac:dyDescent="0.25">
      <c r="A726" s="47" t="s">
        <v>248</v>
      </c>
      <c r="B726" s="33">
        <f>B727+B728+B729</f>
        <v>296.10000000000002</v>
      </c>
      <c r="C726" s="33">
        <f t="shared" ref="C726:G726" si="272">C727+C728+C729</f>
        <v>296.10000000000002</v>
      </c>
      <c r="D726" s="33">
        <f t="shared" si="272"/>
        <v>1316.7</v>
      </c>
      <c r="E726" s="33">
        <f t="shared" si="272"/>
        <v>1289</v>
      </c>
      <c r="F726" s="33">
        <f t="shared" si="272"/>
        <v>1612.8</v>
      </c>
      <c r="G726" s="33">
        <f t="shared" si="272"/>
        <v>1585.1</v>
      </c>
      <c r="H726" s="93"/>
      <c r="I726" s="3"/>
      <c r="J726" s="3"/>
      <c r="K726" s="3"/>
      <c r="L726" s="3"/>
      <c r="M726" s="3"/>
    </row>
    <row r="727" spans="1:13" ht="32.25" customHeight="1" x14ac:dyDescent="0.25">
      <c r="A727" s="53" t="s">
        <v>130</v>
      </c>
      <c r="B727" s="33">
        <v>296.10000000000002</v>
      </c>
      <c r="C727" s="33">
        <v>296.10000000000002</v>
      </c>
      <c r="D727" s="33">
        <v>650</v>
      </c>
      <c r="E727" s="33">
        <v>650</v>
      </c>
      <c r="F727" s="33">
        <f t="shared" ref="F727:G729" si="273">B727+D727</f>
        <v>946.1</v>
      </c>
      <c r="G727" s="33">
        <f t="shared" si="273"/>
        <v>946.1</v>
      </c>
      <c r="H727" s="93"/>
      <c r="I727" s="3"/>
      <c r="J727" s="3"/>
      <c r="K727" s="3"/>
      <c r="L727" s="3"/>
      <c r="M727" s="3"/>
    </row>
    <row r="728" spans="1:13" ht="29.25" customHeight="1" x14ac:dyDescent="0.25">
      <c r="A728" s="23" t="s">
        <v>132</v>
      </c>
      <c r="B728" s="21"/>
      <c r="C728" s="21"/>
      <c r="D728" s="21">
        <v>164.7</v>
      </c>
      <c r="E728" s="21">
        <v>164.7</v>
      </c>
      <c r="F728" s="33">
        <f t="shared" si="273"/>
        <v>164.7</v>
      </c>
      <c r="G728" s="33">
        <f t="shared" si="273"/>
        <v>164.7</v>
      </c>
      <c r="H728" s="93"/>
      <c r="I728" s="3"/>
      <c r="J728" s="3"/>
      <c r="K728" s="3"/>
      <c r="L728" s="3"/>
      <c r="M728" s="3"/>
    </row>
    <row r="729" spans="1:13" ht="37.5" customHeight="1" x14ac:dyDescent="0.25">
      <c r="A729" s="76" t="s">
        <v>133</v>
      </c>
      <c r="B729" s="21"/>
      <c r="C729" s="21"/>
      <c r="D729" s="21">
        <v>502</v>
      </c>
      <c r="E729" s="21">
        <v>474.3</v>
      </c>
      <c r="F729" s="33">
        <f t="shared" si="273"/>
        <v>502</v>
      </c>
      <c r="G729" s="33">
        <f t="shared" si="273"/>
        <v>474.3</v>
      </c>
      <c r="H729" s="93"/>
      <c r="I729" s="3"/>
      <c r="J729" s="3"/>
      <c r="K729" s="3"/>
      <c r="L729" s="3"/>
      <c r="M729" s="3"/>
    </row>
    <row r="730" spans="1:13" ht="50.25" customHeight="1" x14ac:dyDescent="0.25">
      <c r="A730" s="47" t="s">
        <v>260</v>
      </c>
      <c r="B730" s="34">
        <f t="shared" ref="B730:G730" si="274">B731+B732+B733</f>
        <v>174.3</v>
      </c>
      <c r="C730" s="34">
        <f t="shared" si="274"/>
        <v>174.3</v>
      </c>
      <c r="D730" s="34">
        <f t="shared" si="274"/>
        <v>814.5</v>
      </c>
      <c r="E730" s="34">
        <f t="shared" si="274"/>
        <v>814.5</v>
      </c>
      <c r="F730" s="34">
        <f t="shared" si="274"/>
        <v>988.80000000000018</v>
      </c>
      <c r="G730" s="34">
        <f t="shared" si="274"/>
        <v>988.80000000000018</v>
      </c>
      <c r="H730" s="93"/>
      <c r="I730" s="3"/>
      <c r="J730" s="3"/>
      <c r="K730" s="3"/>
      <c r="L730" s="3"/>
      <c r="M730" s="3"/>
    </row>
    <row r="731" spans="1:13" ht="36" customHeight="1" x14ac:dyDescent="0.25">
      <c r="A731" s="53" t="s">
        <v>130</v>
      </c>
      <c r="B731" s="55">
        <v>174.3</v>
      </c>
      <c r="C731" s="21">
        <v>174.3</v>
      </c>
      <c r="D731" s="21">
        <v>382.6</v>
      </c>
      <c r="E731" s="21">
        <v>382.6</v>
      </c>
      <c r="F731" s="33">
        <f t="shared" ref="F731:G738" si="275">B731+D731</f>
        <v>556.90000000000009</v>
      </c>
      <c r="G731" s="33">
        <f t="shared" si="275"/>
        <v>556.90000000000009</v>
      </c>
      <c r="H731" s="93"/>
      <c r="I731" s="3"/>
      <c r="J731" s="3"/>
      <c r="K731" s="3"/>
      <c r="L731" s="3"/>
      <c r="M731" s="3"/>
    </row>
    <row r="732" spans="1:13" ht="30" customHeight="1" x14ac:dyDescent="0.25">
      <c r="A732" s="23" t="s">
        <v>132</v>
      </c>
      <c r="B732" s="77"/>
      <c r="C732" s="33"/>
      <c r="D732" s="33">
        <v>183.1</v>
      </c>
      <c r="E732" s="69">
        <v>183.1</v>
      </c>
      <c r="F732" s="33">
        <f t="shared" si="275"/>
        <v>183.1</v>
      </c>
      <c r="G732" s="33">
        <f t="shared" si="275"/>
        <v>183.1</v>
      </c>
      <c r="H732" s="93"/>
      <c r="I732" s="3"/>
      <c r="J732" s="3"/>
      <c r="K732" s="3"/>
      <c r="L732" s="3"/>
      <c r="M732" s="3"/>
    </row>
    <row r="733" spans="1:13" ht="32.25" customHeight="1" x14ac:dyDescent="0.25">
      <c r="A733" s="76" t="s">
        <v>133</v>
      </c>
      <c r="B733" s="78"/>
      <c r="C733" s="33"/>
      <c r="D733" s="69">
        <v>248.8</v>
      </c>
      <c r="E733" s="69">
        <v>248.8</v>
      </c>
      <c r="F733" s="33">
        <f t="shared" si="275"/>
        <v>248.8</v>
      </c>
      <c r="G733" s="33">
        <f t="shared" si="275"/>
        <v>248.8</v>
      </c>
      <c r="H733" s="93"/>
      <c r="I733" s="3"/>
      <c r="J733" s="3"/>
      <c r="K733" s="3"/>
      <c r="L733" s="3"/>
      <c r="M733" s="3"/>
    </row>
    <row r="734" spans="1:13" ht="48.75" customHeight="1" x14ac:dyDescent="0.25">
      <c r="A734" s="79" t="s">
        <v>247</v>
      </c>
      <c r="B734" s="77"/>
      <c r="C734" s="33"/>
      <c r="D734" s="35">
        <f>D735</f>
        <v>375.5</v>
      </c>
      <c r="E734" s="35">
        <f>E735</f>
        <v>375.5</v>
      </c>
      <c r="F734" s="20">
        <f t="shared" si="275"/>
        <v>375.5</v>
      </c>
      <c r="G734" s="36">
        <f t="shared" si="275"/>
        <v>375.5</v>
      </c>
      <c r="H734" s="93"/>
      <c r="I734" s="3"/>
      <c r="J734" s="3"/>
      <c r="K734" s="3"/>
      <c r="L734" s="3"/>
      <c r="M734" s="3"/>
    </row>
    <row r="735" spans="1:13" ht="50.25" customHeight="1" x14ac:dyDescent="0.25">
      <c r="A735" s="54" t="s">
        <v>132</v>
      </c>
      <c r="B735" s="77"/>
      <c r="C735" s="33"/>
      <c r="D735" s="33">
        <v>375.5</v>
      </c>
      <c r="E735" s="33">
        <v>375.5</v>
      </c>
      <c r="F735" s="21">
        <f t="shared" si="275"/>
        <v>375.5</v>
      </c>
      <c r="G735" s="29">
        <f t="shared" si="275"/>
        <v>375.5</v>
      </c>
      <c r="H735" s="93"/>
      <c r="I735" s="3"/>
      <c r="J735" s="3"/>
      <c r="K735" s="3"/>
      <c r="L735" s="3"/>
      <c r="M735" s="3"/>
    </row>
    <row r="736" spans="1:13" ht="32.25" hidden="1" customHeight="1" x14ac:dyDescent="0.25">
      <c r="A736" s="8" t="s">
        <v>167</v>
      </c>
      <c r="B736" s="8">
        <f>B737+B738</f>
        <v>0</v>
      </c>
      <c r="C736" s="8">
        <f>C737+C738</f>
        <v>0</v>
      </c>
      <c r="D736" s="8"/>
      <c r="E736" s="8"/>
      <c r="F736" s="12">
        <f t="shared" si="275"/>
        <v>0</v>
      </c>
      <c r="G736" s="12">
        <f t="shared" si="275"/>
        <v>0</v>
      </c>
      <c r="H736" s="93"/>
      <c r="I736" s="3"/>
      <c r="J736" s="3"/>
      <c r="K736" s="3"/>
      <c r="M736" s="3"/>
    </row>
    <row r="737" spans="1:13" ht="24.75" hidden="1" customHeight="1" x14ac:dyDescent="0.25">
      <c r="A737" s="14"/>
      <c r="B737" s="8"/>
      <c r="C737" s="8"/>
      <c r="D737" s="8"/>
      <c r="E737" s="8"/>
      <c r="F737" s="12">
        <f t="shared" si="275"/>
        <v>0</v>
      </c>
      <c r="G737" s="12">
        <f t="shared" si="275"/>
        <v>0</v>
      </c>
      <c r="H737" s="93"/>
      <c r="I737" s="3"/>
      <c r="J737" s="3"/>
      <c r="K737" s="3"/>
      <c r="M737" s="3"/>
    </row>
    <row r="738" spans="1:13" ht="30.75" hidden="1" customHeight="1" x14ac:dyDescent="0.25">
      <c r="A738" s="14"/>
      <c r="B738" s="8"/>
      <c r="C738" s="8"/>
      <c r="D738" s="8"/>
      <c r="E738" s="8"/>
      <c r="F738" s="12">
        <f t="shared" si="275"/>
        <v>0</v>
      </c>
      <c r="G738" s="12">
        <f t="shared" si="275"/>
        <v>0</v>
      </c>
      <c r="H738" s="93"/>
      <c r="I738" s="3"/>
      <c r="J738" s="3"/>
      <c r="K738" s="3"/>
      <c r="M738" s="3"/>
    </row>
    <row r="739" spans="1:13" ht="18.75" customHeight="1" x14ac:dyDescent="0.25">
      <c r="A739" s="22" t="s">
        <v>287</v>
      </c>
      <c r="B739" s="13">
        <f>B740</f>
        <v>58</v>
      </c>
      <c r="C739" s="13">
        <f>C740</f>
        <v>58</v>
      </c>
      <c r="D739" s="96"/>
      <c r="E739" s="96"/>
      <c r="F739" s="13">
        <f t="shared" ref="F739:G740" si="276">F740</f>
        <v>58</v>
      </c>
      <c r="G739" s="13">
        <f t="shared" si="276"/>
        <v>58</v>
      </c>
      <c r="H739" s="93"/>
      <c r="I739" s="3"/>
      <c r="J739" s="3"/>
      <c r="K739" s="3"/>
      <c r="M739" s="3"/>
    </row>
    <row r="740" spans="1:13" ht="23.25" customHeight="1" x14ac:dyDescent="0.25">
      <c r="A740" s="47" t="s">
        <v>251</v>
      </c>
      <c r="B740" s="13">
        <f>B741</f>
        <v>58</v>
      </c>
      <c r="C740" s="13">
        <f>C741</f>
        <v>58</v>
      </c>
      <c r="D740" s="96"/>
      <c r="E740" s="96"/>
      <c r="F740" s="13">
        <f t="shared" si="276"/>
        <v>58</v>
      </c>
      <c r="G740" s="13">
        <f t="shared" si="276"/>
        <v>58</v>
      </c>
      <c r="H740" s="93"/>
      <c r="I740" s="3"/>
      <c r="J740" s="3"/>
      <c r="K740" s="3"/>
      <c r="M740" s="3"/>
    </row>
    <row r="741" spans="1:13" ht="49.5" customHeight="1" x14ac:dyDescent="0.25">
      <c r="A741" s="28" t="s">
        <v>288</v>
      </c>
      <c r="B741" s="8">
        <v>58</v>
      </c>
      <c r="C741" s="48">
        <v>58</v>
      </c>
      <c r="D741" s="95"/>
      <c r="E741" s="95"/>
      <c r="F741" s="33">
        <f t="shared" ref="F741" si="277">B741+D741</f>
        <v>58</v>
      </c>
      <c r="G741" s="33">
        <f t="shared" ref="G741" si="278">C741+E741</f>
        <v>58</v>
      </c>
      <c r="H741" s="93"/>
      <c r="I741" s="3"/>
      <c r="J741" s="3"/>
      <c r="K741" s="3"/>
      <c r="M741" s="3"/>
    </row>
    <row r="742" spans="1:13" ht="32.85" customHeight="1" x14ac:dyDescent="0.25">
      <c r="A742" s="22" t="s">
        <v>299</v>
      </c>
      <c r="B742" s="13">
        <f>B744</f>
        <v>33.4</v>
      </c>
      <c r="C742" s="13">
        <f t="shared" ref="C742:G742" si="279">C744</f>
        <v>26.3</v>
      </c>
      <c r="D742" s="13">
        <f t="shared" si="279"/>
        <v>34147.800000000003</v>
      </c>
      <c r="E742" s="13">
        <f t="shared" si="279"/>
        <v>32768.400000000001</v>
      </c>
      <c r="F742" s="13">
        <f t="shared" si="279"/>
        <v>34181.200000000004</v>
      </c>
      <c r="G742" s="13">
        <f t="shared" si="279"/>
        <v>32794.700000000004</v>
      </c>
      <c r="H742" s="93"/>
      <c r="I742" s="3"/>
      <c r="J742" s="3"/>
      <c r="K742" s="3"/>
      <c r="M742" s="3"/>
    </row>
    <row r="743" spans="1:13" ht="32.85" customHeight="1" x14ac:dyDescent="0.25">
      <c r="A743" s="22" t="s">
        <v>301</v>
      </c>
      <c r="B743" s="13">
        <f>B744</f>
        <v>33.4</v>
      </c>
      <c r="C743" s="13">
        <f t="shared" ref="C743:G744" si="280">C744</f>
        <v>26.3</v>
      </c>
      <c r="D743" s="13">
        <f t="shared" si="280"/>
        <v>34147.800000000003</v>
      </c>
      <c r="E743" s="13">
        <f t="shared" si="280"/>
        <v>32768.400000000001</v>
      </c>
      <c r="F743" s="13">
        <f t="shared" si="280"/>
        <v>34181.200000000004</v>
      </c>
      <c r="G743" s="13">
        <f t="shared" si="280"/>
        <v>32794.700000000004</v>
      </c>
      <c r="H743" s="93"/>
      <c r="I743" s="3"/>
      <c r="J743" s="3"/>
      <c r="K743" s="3"/>
      <c r="M743" s="3"/>
    </row>
    <row r="744" spans="1:13" ht="30.75" customHeight="1" x14ac:dyDescent="0.25">
      <c r="A744" s="47" t="s">
        <v>248</v>
      </c>
      <c r="B744" s="13">
        <f>B745</f>
        <v>33.4</v>
      </c>
      <c r="C744" s="13">
        <f t="shared" si="280"/>
        <v>26.3</v>
      </c>
      <c r="D744" s="13">
        <f t="shared" si="280"/>
        <v>34147.800000000003</v>
      </c>
      <c r="E744" s="13">
        <f t="shared" si="280"/>
        <v>32768.400000000001</v>
      </c>
      <c r="F744" s="13">
        <f t="shared" si="280"/>
        <v>34181.200000000004</v>
      </c>
      <c r="G744" s="13">
        <f t="shared" si="280"/>
        <v>32794.700000000004</v>
      </c>
      <c r="H744" s="93"/>
      <c r="I744" s="3"/>
      <c r="J744" s="3"/>
      <c r="K744" s="3"/>
      <c r="M744" s="3"/>
    </row>
    <row r="745" spans="1:13" ht="24.75" customHeight="1" x14ac:dyDescent="0.25">
      <c r="A745" s="28" t="s">
        <v>300</v>
      </c>
      <c r="B745" s="8">
        <v>33.4</v>
      </c>
      <c r="C745" s="95">
        <v>26.3</v>
      </c>
      <c r="D745" s="95">
        <v>34147.800000000003</v>
      </c>
      <c r="E745" s="95">
        <v>32768.400000000001</v>
      </c>
      <c r="F745" s="33">
        <f t="shared" ref="F745" si="281">B745+D745</f>
        <v>34181.200000000004</v>
      </c>
      <c r="G745" s="33">
        <f t="shared" ref="G745" si="282">C745+E745</f>
        <v>32794.700000000004</v>
      </c>
      <c r="H745" s="93"/>
      <c r="I745" s="3"/>
      <c r="J745" s="3"/>
      <c r="K745" s="3"/>
      <c r="M745" s="3"/>
    </row>
    <row r="746" spans="1:13" ht="21.6" customHeight="1" x14ac:dyDescent="0.2">
      <c r="A746" s="14"/>
      <c r="B746" s="97">
        <f>B740+B611+B544+B489+B173+B136</f>
        <v>6929.2410000000009</v>
      </c>
      <c r="C746" s="16"/>
      <c r="D746" s="16"/>
      <c r="E746" s="16"/>
      <c r="F746" s="16"/>
      <c r="G746" s="16"/>
      <c r="H746" s="16"/>
      <c r="I746" s="3"/>
    </row>
    <row r="747" spans="1:13" s="6" customFormat="1" ht="21.6" customHeight="1" x14ac:dyDescent="0.2">
      <c r="A747" s="14"/>
      <c r="B747" s="98">
        <f>B720+B605+B558+B431+B169+B125+B60+B10</f>
        <v>6759.8199999999988</v>
      </c>
      <c r="C747" s="16"/>
      <c r="D747" s="16"/>
      <c r="E747" s="16"/>
      <c r="F747" s="16"/>
      <c r="G747" s="98">
        <f>G720+G605+G558+G431+G169+G125+G60+G10+G696</f>
        <v>6777.7199999999993</v>
      </c>
      <c r="H747" s="16"/>
      <c r="I747" s="3"/>
    </row>
    <row r="748" spans="1:13" ht="21.6" customHeight="1" x14ac:dyDescent="0.2">
      <c r="A748" s="14"/>
      <c r="B748" s="97">
        <f>B617+B177+B165+B141+B23</f>
        <v>17234.2</v>
      </c>
      <c r="C748" s="16"/>
      <c r="D748" s="16"/>
      <c r="E748" s="16"/>
      <c r="F748" s="16"/>
      <c r="G748" s="16"/>
      <c r="H748" s="16"/>
      <c r="I748" s="3"/>
    </row>
    <row r="749" spans="1:13" ht="21.6" customHeight="1" x14ac:dyDescent="0.2">
      <c r="A749" s="14"/>
      <c r="B749" s="98">
        <f>B744+B726+B572+B247+B157+B98+B50+B44+B26</f>
        <v>19790.800000000007</v>
      </c>
      <c r="C749" s="16"/>
      <c r="D749" s="16"/>
      <c r="E749" s="16"/>
      <c r="F749" s="16"/>
      <c r="G749" s="16"/>
      <c r="H749" s="16"/>
      <c r="I749" s="3"/>
    </row>
    <row r="750" spans="1:13" ht="21.6" customHeight="1" x14ac:dyDescent="0.2">
      <c r="A750" s="14"/>
      <c r="C750" s="16"/>
      <c r="D750" s="16"/>
      <c r="E750" s="16"/>
      <c r="F750" s="16"/>
      <c r="G750" s="16"/>
      <c r="H750" s="16"/>
      <c r="I750" s="3"/>
    </row>
    <row r="751" spans="1:13" ht="21.6" customHeight="1" x14ac:dyDescent="0.2">
      <c r="A751" s="14"/>
      <c r="C751" s="16"/>
      <c r="D751" s="16"/>
      <c r="E751" s="16"/>
      <c r="F751" s="16"/>
      <c r="G751" s="16"/>
      <c r="H751" s="16"/>
    </row>
    <row r="752" spans="1:13" ht="21.6" customHeight="1" x14ac:dyDescent="0.2">
      <c r="A752" s="14"/>
      <c r="C752" s="16"/>
      <c r="D752" s="16"/>
      <c r="E752" s="16"/>
      <c r="F752" s="16"/>
      <c r="G752" s="16"/>
      <c r="H752" s="16"/>
    </row>
    <row r="753" spans="1:8" ht="42" customHeight="1" x14ac:dyDescent="0.2">
      <c r="A753" s="14"/>
      <c r="C753" s="16"/>
      <c r="D753" s="16"/>
      <c r="E753" s="16"/>
      <c r="F753" s="16"/>
      <c r="G753" s="16"/>
      <c r="H753" s="16"/>
    </row>
    <row r="754" spans="1:8" ht="21.6" customHeight="1" x14ac:dyDescent="0.2">
      <c r="A754" s="14"/>
      <c r="C754" s="16"/>
      <c r="D754" s="16"/>
      <c r="E754" s="16"/>
      <c r="F754" s="16"/>
      <c r="G754" s="16"/>
      <c r="H754" s="16"/>
    </row>
    <row r="755" spans="1:8" ht="79.5" customHeight="1" x14ac:dyDescent="0.2">
      <c r="A755" s="14"/>
      <c r="C755" s="16"/>
      <c r="D755" s="16"/>
      <c r="E755" s="16"/>
      <c r="F755" s="16"/>
      <c r="G755" s="16"/>
      <c r="H755" s="16"/>
    </row>
    <row r="756" spans="1:8" ht="42.6" customHeight="1" x14ac:dyDescent="0.2">
      <c r="A756" s="14"/>
      <c r="C756" s="16"/>
      <c r="D756" s="16"/>
      <c r="E756" s="16"/>
      <c r="F756" s="16"/>
      <c r="G756" s="16"/>
      <c r="H756" s="16"/>
    </row>
    <row r="757" spans="1:8" ht="14.1" customHeight="1" x14ac:dyDescent="0.2">
      <c r="A757" s="14"/>
      <c r="C757" s="16"/>
      <c r="D757" s="17"/>
      <c r="E757" s="16"/>
      <c r="F757" s="16"/>
      <c r="G757" s="16"/>
      <c r="H757" s="16"/>
    </row>
    <row r="758" spans="1:8" ht="15.6" customHeight="1" x14ac:dyDescent="0.2">
      <c r="A758" s="14"/>
      <c r="C758" s="16"/>
      <c r="D758" s="16"/>
      <c r="E758" s="16"/>
      <c r="F758" s="16"/>
      <c r="G758" s="16"/>
      <c r="H758" s="16"/>
    </row>
    <row r="759" spans="1:8" ht="20.85" customHeight="1" x14ac:dyDescent="0.2">
      <c r="A759" s="14"/>
      <c r="C759" s="16"/>
      <c r="D759" s="16"/>
      <c r="E759" s="16"/>
      <c r="F759" s="16"/>
      <c r="G759" s="16"/>
      <c r="H759" s="16"/>
    </row>
    <row r="760" spans="1:8" ht="21.6" customHeight="1" x14ac:dyDescent="0.2">
      <c r="A760" s="14"/>
      <c r="C760" s="16"/>
      <c r="D760" s="16"/>
      <c r="E760" s="16"/>
      <c r="F760" s="16"/>
      <c r="G760" s="16"/>
      <c r="H760" s="16"/>
    </row>
    <row r="761" spans="1:8" ht="13.35" customHeight="1" x14ac:dyDescent="0.2">
      <c r="A761" s="14"/>
      <c r="C761" s="16"/>
      <c r="D761" s="16"/>
      <c r="E761" s="16"/>
      <c r="F761" s="16"/>
      <c r="G761" s="16"/>
      <c r="H761" s="16"/>
    </row>
    <row r="762" spans="1:8" x14ac:dyDescent="0.2">
      <c r="A762" s="14"/>
      <c r="C762" s="16"/>
      <c r="D762" s="16"/>
      <c r="E762" s="16"/>
      <c r="F762" s="16"/>
      <c r="G762" s="16"/>
      <c r="H762" s="16"/>
    </row>
    <row r="763" spans="1:8" x14ac:dyDescent="0.2">
      <c r="A763" s="14"/>
      <c r="C763" s="16"/>
      <c r="D763" s="16"/>
      <c r="E763" s="16"/>
      <c r="F763" s="16"/>
      <c r="G763" s="16"/>
      <c r="H763" s="16"/>
    </row>
    <row r="764" spans="1:8" x14ac:dyDescent="0.2">
      <c r="A764" s="14"/>
      <c r="C764" s="16"/>
      <c r="D764" s="16"/>
      <c r="E764" s="16"/>
      <c r="F764" s="16"/>
      <c r="G764" s="16"/>
      <c r="H764" s="16"/>
    </row>
    <row r="765" spans="1:8" x14ac:dyDescent="0.2">
      <c r="A765" s="14"/>
      <c r="C765" s="16"/>
      <c r="D765" s="16"/>
      <c r="E765" s="16"/>
      <c r="F765" s="16"/>
      <c r="G765" s="16"/>
      <c r="H765" s="16"/>
    </row>
    <row r="766" spans="1:8" ht="14.1" customHeight="1" x14ac:dyDescent="0.2">
      <c r="A766" s="14"/>
      <c r="C766" s="16"/>
      <c r="D766" s="16"/>
      <c r="E766" s="16"/>
      <c r="F766" s="16"/>
      <c r="G766" s="16"/>
      <c r="H766" s="16"/>
    </row>
    <row r="767" spans="1:8" x14ac:dyDescent="0.2">
      <c r="A767" s="14"/>
      <c r="C767" s="16"/>
      <c r="D767" s="16"/>
      <c r="E767" s="16"/>
      <c r="F767" s="16"/>
      <c r="G767" s="16"/>
      <c r="H767" s="16"/>
    </row>
    <row r="768" spans="1:8" x14ac:dyDescent="0.2">
      <c r="A768" s="14"/>
      <c r="C768" s="16"/>
      <c r="D768" s="16"/>
      <c r="E768" s="16"/>
      <c r="F768" s="16"/>
      <c r="G768" s="16"/>
      <c r="H768" s="16"/>
    </row>
    <row r="769" spans="1:8" hidden="1" x14ac:dyDescent="0.2">
      <c r="A769" s="14"/>
      <c r="C769" s="16"/>
      <c r="D769" s="16"/>
      <c r="E769" s="16"/>
      <c r="F769" s="16"/>
      <c r="G769" s="16"/>
      <c r="H769" s="16"/>
    </row>
    <row r="770" spans="1:8" hidden="1" x14ac:dyDescent="0.2">
      <c r="A770" s="14"/>
      <c r="C770" s="16"/>
      <c r="D770" s="16"/>
      <c r="E770" s="16"/>
      <c r="F770" s="16"/>
      <c r="G770" s="16"/>
      <c r="H770" s="16"/>
    </row>
    <row r="771" spans="1:8" hidden="1" x14ac:dyDescent="0.2">
      <c r="A771" s="14"/>
      <c r="C771" s="16"/>
      <c r="D771" s="16"/>
      <c r="E771" s="16"/>
      <c r="F771" s="16"/>
      <c r="G771" s="16"/>
      <c r="H771" s="16"/>
    </row>
    <row r="772" spans="1:8" hidden="1" x14ac:dyDescent="0.2">
      <c r="A772" s="14"/>
      <c r="C772" s="16"/>
      <c r="D772" s="16"/>
      <c r="E772" s="16"/>
      <c r="F772" s="16"/>
      <c r="G772" s="16"/>
      <c r="H772" s="16"/>
    </row>
    <row r="773" spans="1:8" ht="12.6" customHeight="1" x14ac:dyDescent="0.2">
      <c r="A773" s="14"/>
      <c r="C773" s="16"/>
      <c r="D773" s="16"/>
      <c r="E773" s="16"/>
      <c r="F773" s="16"/>
      <c r="G773" s="16"/>
      <c r="H773" s="16"/>
    </row>
    <row r="774" spans="1:8" x14ac:dyDescent="0.2">
      <c r="A774" s="14"/>
      <c r="C774" s="16"/>
      <c r="D774" s="16"/>
      <c r="E774" s="16"/>
      <c r="F774" s="16"/>
      <c r="G774" s="16"/>
      <c r="H774" s="16"/>
    </row>
    <row r="775" spans="1:8" ht="12.6" customHeight="1" x14ac:dyDescent="0.2">
      <c r="A775" s="14"/>
      <c r="C775" s="16"/>
      <c r="D775" s="16"/>
      <c r="E775" s="16"/>
      <c r="F775" s="16"/>
      <c r="G775" s="16"/>
      <c r="H775" s="16"/>
    </row>
    <row r="776" spans="1:8" hidden="1" x14ac:dyDescent="0.2">
      <c r="A776" s="14"/>
      <c r="C776" s="16"/>
      <c r="D776" s="16"/>
      <c r="E776" s="16"/>
      <c r="F776" s="16"/>
      <c r="G776" s="16"/>
      <c r="H776" s="16"/>
    </row>
    <row r="777" spans="1:8" hidden="1" x14ac:dyDescent="0.2">
      <c r="A777" s="14"/>
      <c r="C777" s="16"/>
      <c r="D777" s="16"/>
      <c r="E777" s="16"/>
      <c r="F777" s="16"/>
      <c r="G777" s="16"/>
      <c r="H777" s="16"/>
    </row>
    <row r="778" spans="1:8" hidden="1" x14ac:dyDescent="0.2">
      <c r="A778" s="14"/>
      <c r="C778" s="16"/>
      <c r="D778" s="16"/>
      <c r="E778" s="16"/>
      <c r="F778" s="16"/>
      <c r="G778" s="16"/>
      <c r="H778" s="16"/>
    </row>
    <row r="779" spans="1:8" hidden="1" x14ac:dyDescent="0.2">
      <c r="A779" s="14"/>
      <c r="C779" s="16"/>
      <c r="D779" s="16"/>
      <c r="E779" s="16"/>
      <c r="F779" s="16"/>
      <c r="G779" s="16"/>
      <c r="H779" s="16"/>
    </row>
    <row r="780" spans="1:8" ht="14.1" customHeight="1" x14ac:dyDescent="0.2">
      <c r="A780" s="14"/>
      <c r="C780" s="16"/>
      <c r="D780" s="16"/>
      <c r="E780" s="16"/>
      <c r="F780" s="16"/>
      <c r="G780" s="16"/>
      <c r="H780" s="16"/>
    </row>
    <row r="781" spans="1:8" ht="14.1" customHeight="1" x14ac:dyDescent="0.2">
      <c r="A781" s="14"/>
      <c r="C781" s="16"/>
      <c r="D781" s="16"/>
      <c r="E781" s="16"/>
      <c r="F781" s="16"/>
      <c r="G781" s="16"/>
      <c r="H781" s="16"/>
    </row>
    <row r="782" spans="1:8" s="4" customFormat="1" x14ac:dyDescent="0.2">
      <c r="A782" s="14"/>
      <c r="B782" s="15"/>
      <c r="C782" s="16"/>
      <c r="D782" s="18"/>
      <c r="E782" s="18"/>
      <c r="F782" s="18"/>
      <c r="G782" s="18"/>
      <c r="H782" s="18"/>
    </row>
    <row r="783" spans="1:8" s="4" customFormat="1" x14ac:dyDescent="0.2">
      <c r="A783" s="14"/>
      <c r="B783" s="15"/>
      <c r="C783" s="16"/>
      <c r="D783" s="18"/>
      <c r="E783" s="18"/>
      <c r="F783" s="18"/>
      <c r="G783" s="18"/>
      <c r="H783" s="18"/>
    </row>
    <row r="784" spans="1:8" x14ac:dyDescent="0.2">
      <c r="A784" s="14"/>
      <c r="C784" s="16"/>
      <c r="D784" s="16"/>
      <c r="E784" s="16"/>
      <c r="F784" s="16"/>
      <c r="G784" s="16"/>
      <c r="H784" s="16"/>
    </row>
    <row r="785" spans="1:8" s="4" customFormat="1" x14ac:dyDescent="0.2">
      <c r="A785" s="14"/>
      <c r="B785" s="15"/>
      <c r="C785" s="16"/>
      <c r="D785" s="18"/>
      <c r="E785" s="18"/>
      <c r="F785" s="18"/>
      <c r="G785" s="18"/>
      <c r="H785" s="18"/>
    </row>
    <row r="786" spans="1:8" ht="14.85" customHeight="1" x14ac:dyDescent="0.2">
      <c r="A786" s="14"/>
      <c r="C786" s="16"/>
      <c r="D786" s="16"/>
      <c r="E786" s="16"/>
      <c r="F786" s="16"/>
      <c r="G786" s="16"/>
      <c r="H786" s="16"/>
    </row>
    <row r="787" spans="1:8" ht="16.350000000000001" customHeight="1" x14ac:dyDescent="0.2">
      <c r="A787" s="14"/>
      <c r="C787" s="16"/>
      <c r="D787" s="16"/>
      <c r="E787" s="16"/>
      <c r="F787" s="16"/>
      <c r="G787" s="16"/>
      <c r="H787" s="16"/>
    </row>
    <row r="788" spans="1:8" ht="11.1" customHeight="1" x14ac:dyDescent="0.2">
      <c r="A788" s="14"/>
      <c r="C788" s="16"/>
      <c r="D788" s="16"/>
      <c r="E788" s="16"/>
      <c r="F788" s="16"/>
      <c r="G788" s="16"/>
      <c r="H788" s="16"/>
    </row>
    <row r="789" spans="1:8" x14ac:dyDescent="0.2">
      <c r="A789" s="14"/>
      <c r="C789" s="16"/>
      <c r="D789" s="16"/>
      <c r="E789" s="16"/>
      <c r="F789" s="16"/>
      <c r="G789" s="16"/>
      <c r="H789" s="16"/>
    </row>
    <row r="790" spans="1:8" x14ac:dyDescent="0.2">
      <c r="C790" s="16"/>
      <c r="D790" s="16"/>
      <c r="E790" s="16"/>
      <c r="F790" s="16"/>
      <c r="G790" s="16"/>
      <c r="H790" s="16"/>
    </row>
    <row r="791" spans="1:8" ht="10.35" customHeight="1" x14ac:dyDescent="0.2">
      <c r="C791" s="16"/>
      <c r="D791" s="16"/>
      <c r="E791" s="16"/>
      <c r="F791" s="16"/>
      <c r="G791" s="16"/>
      <c r="H791" s="16"/>
    </row>
    <row r="792" spans="1:8" s="4" customFormat="1" x14ac:dyDescent="0.2">
      <c r="A792" s="19"/>
      <c r="B792" s="15"/>
      <c r="C792" s="15"/>
    </row>
    <row r="793" spans="1:8" ht="12.6" customHeight="1" x14ac:dyDescent="0.2">
      <c r="D793" s="1"/>
      <c r="E793" s="1"/>
      <c r="F793" s="1"/>
      <c r="G793" s="1"/>
      <c r="H793" s="1"/>
    </row>
    <row r="795" spans="1:8" s="4" customFormat="1" x14ac:dyDescent="0.2">
      <c r="A795" s="19"/>
      <c r="B795" s="15"/>
      <c r="C795" s="15"/>
    </row>
    <row r="799" spans="1:8" ht="19.5" customHeight="1" x14ac:dyDescent="0.2">
      <c r="D799" s="1"/>
      <c r="E799" s="1"/>
      <c r="F799" s="1"/>
      <c r="G799" s="1"/>
      <c r="H799" s="1"/>
    </row>
  </sheetData>
  <sheetProtection selectLockedCells="1" selectUnlockedCells="1"/>
  <mergeCells count="5">
    <mergeCell ref="B5:C5"/>
    <mergeCell ref="D5:E5"/>
    <mergeCell ref="F5:G5"/>
    <mergeCell ref="A4:G4"/>
    <mergeCell ref="A5:A6"/>
  </mergeCells>
  <phoneticPr fontId="7" type="noConversion"/>
  <pageMargins left="0.27559055118110237" right="0.15748031496062992" top="0.23622047244094491" bottom="0.19685039370078741" header="0.31496062992125984" footer="0.19685039370078741"/>
  <pageSetup paperSize="9" scale="67" fitToHeight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Excel_BuiltIn_Print_Area_1_1</vt:lpstr>
      <vt:lpstr>Excel_BuiltIn_Print_Area_1_1_1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obraz06_Luba</cp:lastModifiedBy>
  <cp:lastPrinted>2022-01-20T12:06:01Z</cp:lastPrinted>
  <dcterms:created xsi:type="dcterms:W3CDTF">2015-06-08T07:56:41Z</dcterms:created>
  <dcterms:modified xsi:type="dcterms:W3CDTF">2022-02-01T09:56:07Z</dcterms:modified>
</cp:coreProperties>
</file>